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tsushita-i98br\Downloads\"/>
    </mc:Choice>
  </mc:AlternateContent>
  <xr:revisionPtr revIDLastSave="0" documentId="13_ncr:1_{87CCD8FB-8A6E-43FD-8367-9791DF6EB053}" xr6:coauthVersionLast="47" xr6:coauthVersionMax="47" xr10:uidLastSave="{00000000-0000-0000-0000-000000000000}"/>
  <bookViews>
    <workbookView xWindow="-28920" yWindow="-120" windowWidth="29040" windowHeight="15720" tabRatio="858" xr2:uid="{00000000-000D-0000-FFFF-FFFF00000000}"/>
  </bookViews>
  <sheets>
    <sheet name="総-港務統計" sheetId="48941" r:id="rId1"/>
    <sheet name="1 港別港務" sheetId="3348" r:id="rId2"/>
    <sheet name="2 港別入港" sheetId="48940" r:id="rId3"/>
    <sheet name="3 港別外国船入港" sheetId="188" r:id="rId4"/>
    <sheet name="4 港別危険物" sheetId="16" r:id="rId5"/>
  </sheets>
  <definedNames>
    <definedName name="_xlnm.Print_Area" localSheetId="1">'1 港別港務'!$A$1:$M$108</definedName>
    <definedName name="_xlnm.Print_Area" localSheetId="2">'2 港別入港'!$A$1:$J$108</definedName>
    <definedName name="_xlnm.Print_Area" localSheetId="4">'4 港別危険物'!$A$1:$R$221</definedName>
    <definedName name="_xlnm.Print_Titles" localSheetId="1">'1 港別港務'!$2:$3</definedName>
    <definedName name="_xlnm.Print_Titles" localSheetId="2">'2 港別入港'!$2:$3</definedName>
    <definedName name="_xlnm.Print_Titles" localSheetId="3">'3 港別外国船入港'!$2:$2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88" l="1"/>
  <c r="D36" i="188"/>
  <c r="E36" i="188"/>
  <c r="F36" i="188"/>
  <c r="G36" i="188"/>
  <c r="H36" i="188"/>
  <c r="I36" i="188"/>
  <c r="J36" i="188"/>
  <c r="K36" i="188"/>
  <c r="L36" i="188"/>
  <c r="M36" i="188"/>
  <c r="N36" i="188"/>
  <c r="O36" i="188"/>
  <c r="C41" i="188"/>
  <c r="D41" i="188"/>
  <c r="E41" i="188"/>
  <c r="F41" i="188"/>
  <c r="G41" i="188"/>
  <c r="H41" i="188"/>
  <c r="I41" i="188"/>
  <c r="J41" i="188"/>
  <c r="K41" i="188"/>
  <c r="L41" i="188"/>
  <c r="M41" i="188"/>
  <c r="N41" i="188"/>
  <c r="O41" i="188"/>
  <c r="C54" i="188"/>
  <c r="D54" i="188"/>
  <c r="E54" i="188"/>
  <c r="F54" i="188"/>
  <c r="G54" i="188"/>
  <c r="H54" i="188"/>
  <c r="I54" i="188"/>
  <c r="J54" i="188"/>
  <c r="K54" i="188"/>
  <c r="L54" i="188"/>
  <c r="M54" i="188"/>
  <c r="N54" i="188"/>
  <c r="O54" i="188"/>
  <c r="C71" i="188"/>
  <c r="D71" i="188"/>
  <c r="E71" i="188"/>
  <c r="F71" i="188"/>
  <c r="G71" i="188"/>
  <c r="H71" i="188"/>
  <c r="I71" i="188"/>
  <c r="J71" i="188"/>
  <c r="K71" i="188"/>
  <c r="L71" i="188"/>
  <c r="M71" i="188"/>
  <c r="N71" i="188"/>
  <c r="O71" i="188"/>
  <c r="C84" i="188"/>
  <c r="D84" i="188"/>
  <c r="E84" i="188"/>
  <c r="F84" i="188"/>
  <c r="G84" i="188"/>
  <c r="H84" i="188"/>
  <c r="I84" i="188"/>
  <c r="J84" i="188"/>
  <c r="K84" i="188"/>
  <c r="L84" i="188"/>
  <c r="M84" i="188"/>
  <c r="N84" i="188"/>
  <c r="O84" i="188"/>
  <c r="C91" i="188"/>
  <c r="D91" i="188"/>
  <c r="E91" i="188"/>
  <c r="F91" i="188"/>
  <c r="G91" i="188"/>
  <c r="H91" i="188"/>
  <c r="I91" i="188"/>
  <c r="J91" i="188"/>
  <c r="K91" i="188"/>
  <c r="L91" i="188"/>
  <c r="M91" i="188"/>
  <c r="N91" i="188"/>
  <c r="O91" i="188"/>
  <c r="C98" i="188"/>
  <c r="D98" i="188"/>
  <c r="E98" i="188"/>
  <c r="F98" i="188"/>
  <c r="G98" i="188"/>
  <c r="H98" i="188"/>
  <c r="I98" i="188"/>
  <c r="J98" i="188"/>
  <c r="K98" i="188"/>
  <c r="L98" i="188"/>
  <c r="M98" i="188"/>
  <c r="N98" i="188"/>
  <c r="O98" i="188"/>
  <c r="D107" i="3348"/>
  <c r="D108" i="3348"/>
  <c r="D6" i="3348" l="1"/>
  <c r="D103" i="3348" l="1"/>
  <c r="D20" i="3348"/>
  <c r="D104" i="3348"/>
  <c r="D105" i="3348"/>
  <c r="D60" i="3348"/>
  <c r="D61" i="3348"/>
  <c r="D62" i="3348"/>
  <c r="D63" i="3348"/>
  <c r="D64" i="3348"/>
  <c r="D65" i="3348"/>
  <c r="D66" i="3348"/>
  <c r="D67" i="3348"/>
  <c r="D21" i="3348"/>
  <c r="D22" i="3348"/>
  <c r="D23" i="3348"/>
  <c r="D24" i="3348"/>
  <c r="D19" i="3348"/>
  <c r="D98" i="3348" l="1"/>
  <c r="D97" i="3348"/>
  <c r="D96" i="3348"/>
  <c r="D95" i="3348"/>
  <c r="D94" i="3348"/>
  <c r="D93" i="3348"/>
  <c r="D91" i="3348" l="1"/>
  <c r="D90" i="3348"/>
  <c r="D89" i="3348"/>
  <c r="D88" i="3348"/>
  <c r="D87" i="3348"/>
  <c r="D86" i="3348"/>
  <c r="D41" i="3348" l="1"/>
  <c r="D40" i="3348"/>
  <c r="D39" i="3348"/>
  <c r="D38" i="3348"/>
  <c r="D36" i="3348" l="1"/>
  <c r="D35" i="3348"/>
  <c r="D34" i="3348"/>
  <c r="D33" i="3348"/>
  <c r="D32" i="3348"/>
  <c r="D31" i="3348"/>
  <c r="D30" i="3348"/>
  <c r="D29" i="3348"/>
  <c r="D28" i="3348"/>
  <c r="D27" i="3348"/>
  <c r="D25" i="3348" l="1"/>
  <c r="D18" i="3348"/>
  <c r="D17" i="3348"/>
  <c r="D16" i="3348"/>
  <c r="D71" i="3348" l="1"/>
  <c r="D70" i="3348"/>
  <c r="D69" i="3348"/>
  <c r="D68" i="3348"/>
  <c r="D59" i="3348"/>
  <c r="D58" i="3348"/>
  <c r="D57" i="3348"/>
  <c r="D56" i="3348"/>
  <c r="D54" i="3348" l="1"/>
  <c r="D53" i="3348"/>
  <c r="D52" i="3348"/>
  <c r="D51" i="3348"/>
  <c r="D50" i="3348"/>
  <c r="D49" i="3348"/>
  <c r="D48" i="3348"/>
  <c r="D47" i="3348"/>
  <c r="D46" i="3348"/>
  <c r="D45" i="3348"/>
  <c r="D44" i="3348"/>
  <c r="D43" i="3348"/>
  <c r="R27" i="16" l="1"/>
  <c r="R26" i="16"/>
  <c r="Q27" i="16"/>
  <c r="Q26" i="16"/>
  <c r="P27" i="16"/>
  <c r="P26" i="16"/>
  <c r="O27" i="16"/>
  <c r="O26" i="16"/>
  <c r="N27" i="16"/>
  <c r="N26" i="16"/>
  <c r="M27" i="16"/>
  <c r="M26" i="16"/>
  <c r="L27" i="16"/>
  <c r="L26" i="16"/>
  <c r="K27" i="16"/>
  <c r="K26" i="16"/>
  <c r="J27" i="16"/>
  <c r="J26" i="16"/>
  <c r="I27" i="16"/>
  <c r="I26" i="16"/>
  <c r="H27" i="16"/>
  <c r="H26" i="16"/>
  <c r="G27" i="16"/>
  <c r="G26" i="16"/>
  <c r="F47" i="16"/>
  <c r="F46" i="16"/>
  <c r="E47" i="16"/>
  <c r="E46" i="16"/>
  <c r="O14" i="188"/>
  <c r="N14" i="188"/>
  <c r="M14" i="188"/>
  <c r="L14" i="188"/>
  <c r="K14" i="188"/>
  <c r="J14" i="188"/>
  <c r="I14" i="188"/>
  <c r="H14" i="188"/>
  <c r="G14" i="188"/>
  <c r="F14" i="188"/>
  <c r="E14" i="188"/>
  <c r="D14" i="188"/>
  <c r="C14" i="188"/>
  <c r="B24" i="188"/>
  <c r="B25" i="48940"/>
  <c r="J15" i="48940"/>
  <c r="I15" i="48940"/>
  <c r="H15" i="48940"/>
  <c r="G15" i="48940"/>
  <c r="F15" i="48940"/>
  <c r="E15" i="48940"/>
  <c r="D15" i="48940"/>
  <c r="C15" i="48940"/>
  <c r="E37" i="3348"/>
  <c r="E26" i="3348"/>
  <c r="C15" i="3348"/>
  <c r="M15" i="3348"/>
  <c r="L15" i="3348"/>
  <c r="K15" i="3348"/>
  <c r="J15" i="3348"/>
  <c r="I15" i="3348"/>
  <c r="H15" i="3348"/>
  <c r="G15" i="3348"/>
  <c r="F15" i="3348"/>
  <c r="E15" i="3348"/>
  <c r="B15" i="3348"/>
  <c r="B26" i="3348"/>
  <c r="D15" i="3348" l="1"/>
  <c r="E99" i="3348"/>
  <c r="B99" i="3348"/>
  <c r="B65" i="48940" l="1"/>
  <c r="F141" i="16"/>
  <c r="E141" i="16"/>
  <c r="F140" i="16"/>
  <c r="E140" i="16"/>
  <c r="F139" i="16"/>
  <c r="E139" i="16"/>
  <c r="F138" i="16"/>
  <c r="E138" i="16"/>
  <c r="F137" i="16"/>
  <c r="E137" i="16"/>
  <c r="F136" i="16"/>
  <c r="E136" i="16"/>
  <c r="F135" i="16"/>
  <c r="E135" i="16"/>
  <c r="F134" i="16"/>
  <c r="E134" i="16"/>
  <c r="F133" i="16"/>
  <c r="E133" i="16"/>
  <c r="F132" i="16"/>
  <c r="E132" i="16"/>
  <c r="F131" i="16"/>
  <c r="E131" i="16"/>
  <c r="F130" i="16"/>
  <c r="E130" i="16"/>
  <c r="F129" i="16"/>
  <c r="E129" i="16"/>
  <c r="F128" i="16"/>
  <c r="E128" i="16"/>
  <c r="F127" i="16"/>
  <c r="E127" i="16"/>
  <c r="F126" i="16"/>
  <c r="E126" i="16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F112" i="16"/>
  <c r="E112" i="16"/>
  <c r="F111" i="16"/>
  <c r="E111" i="16"/>
  <c r="F110" i="16"/>
  <c r="E110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R108" i="16"/>
  <c r="Q108" i="16"/>
  <c r="P108" i="16"/>
  <c r="O108" i="16"/>
  <c r="N108" i="16"/>
  <c r="M108" i="16"/>
  <c r="L108" i="16"/>
  <c r="K108" i="16"/>
  <c r="J108" i="16"/>
  <c r="I108" i="16"/>
  <c r="H108" i="16"/>
  <c r="G108" i="16"/>
  <c r="E5" i="3348"/>
  <c r="E42" i="3348"/>
  <c r="E72" i="3348"/>
  <c r="E85" i="3348"/>
  <c r="E92" i="3348"/>
  <c r="E106" i="3348"/>
  <c r="E55" i="3348"/>
  <c r="E16" i="16"/>
  <c r="E8" i="16"/>
  <c r="E10" i="16"/>
  <c r="E12" i="16"/>
  <c r="E14" i="16"/>
  <c r="E18" i="16"/>
  <c r="E20" i="16"/>
  <c r="E22" i="16"/>
  <c r="E24" i="16"/>
  <c r="E50" i="16"/>
  <c r="E52" i="16"/>
  <c r="E54" i="16"/>
  <c r="E56" i="16"/>
  <c r="E58" i="16"/>
  <c r="E60" i="16"/>
  <c r="E62" i="16"/>
  <c r="E64" i="16"/>
  <c r="E66" i="16"/>
  <c r="E68" i="16"/>
  <c r="E74" i="16"/>
  <c r="E76" i="16"/>
  <c r="E78" i="16"/>
  <c r="E80" i="16"/>
  <c r="E84" i="16"/>
  <c r="E86" i="16"/>
  <c r="E88" i="16"/>
  <c r="E90" i="16"/>
  <c r="E92" i="16"/>
  <c r="E94" i="16"/>
  <c r="E96" i="16"/>
  <c r="E98" i="16"/>
  <c r="E100" i="16"/>
  <c r="E102" i="16"/>
  <c r="E104" i="16"/>
  <c r="E106" i="16"/>
  <c r="E146" i="16"/>
  <c r="E148" i="16"/>
  <c r="E150" i="16"/>
  <c r="E152" i="16"/>
  <c r="E154" i="16"/>
  <c r="E156" i="16"/>
  <c r="E158" i="16"/>
  <c r="E160" i="16"/>
  <c r="E162" i="16"/>
  <c r="E164" i="16"/>
  <c r="E166" i="16"/>
  <c r="E168" i="16"/>
  <c r="E172" i="16"/>
  <c r="E174" i="16"/>
  <c r="E176" i="16"/>
  <c r="E178" i="16"/>
  <c r="E180" i="16"/>
  <c r="E182" i="16"/>
  <c r="E186" i="16"/>
  <c r="E188" i="16"/>
  <c r="E190" i="16"/>
  <c r="E192" i="16"/>
  <c r="E194" i="16"/>
  <c r="E196" i="16"/>
  <c r="E216" i="16"/>
  <c r="E218" i="16"/>
  <c r="E28" i="16"/>
  <c r="E30" i="16"/>
  <c r="E32" i="16"/>
  <c r="E34" i="16"/>
  <c r="E36" i="16"/>
  <c r="E38" i="16"/>
  <c r="E40" i="16"/>
  <c r="E42" i="16"/>
  <c r="E44" i="16"/>
  <c r="E200" i="16"/>
  <c r="E202" i="16"/>
  <c r="E204" i="16"/>
  <c r="E206" i="16"/>
  <c r="E208" i="16"/>
  <c r="E210" i="16"/>
  <c r="F55" i="16"/>
  <c r="F54" i="16"/>
  <c r="E55" i="16"/>
  <c r="F69" i="16"/>
  <c r="E69" i="16"/>
  <c r="F68" i="16"/>
  <c r="F67" i="16"/>
  <c r="E67" i="16"/>
  <c r="F66" i="16"/>
  <c r="F65" i="16"/>
  <c r="E65" i="16"/>
  <c r="F64" i="16"/>
  <c r="F63" i="16"/>
  <c r="E63" i="16"/>
  <c r="F62" i="16"/>
  <c r="F61" i="16"/>
  <c r="E61" i="16"/>
  <c r="F60" i="16"/>
  <c r="F59" i="16"/>
  <c r="E59" i="16"/>
  <c r="F58" i="16"/>
  <c r="F57" i="16"/>
  <c r="E57" i="16"/>
  <c r="F56" i="16"/>
  <c r="F53" i="16"/>
  <c r="E53" i="16"/>
  <c r="F52" i="16"/>
  <c r="F50" i="16"/>
  <c r="F51" i="16"/>
  <c r="E51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217" i="16"/>
  <c r="F219" i="16"/>
  <c r="F216" i="16"/>
  <c r="F218" i="16"/>
  <c r="G214" i="16"/>
  <c r="G198" i="16"/>
  <c r="F200" i="16"/>
  <c r="F202" i="16"/>
  <c r="F204" i="16"/>
  <c r="F206" i="16"/>
  <c r="F208" i="16"/>
  <c r="F210" i="16"/>
  <c r="R199" i="16"/>
  <c r="Q199" i="16"/>
  <c r="P199" i="16"/>
  <c r="O199" i="16"/>
  <c r="N199" i="16"/>
  <c r="M199" i="16"/>
  <c r="L199" i="16"/>
  <c r="K199" i="16"/>
  <c r="J199" i="16"/>
  <c r="I199" i="16"/>
  <c r="H199" i="16"/>
  <c r="G199" i="16"/>
  <c r="R198" i="16"/>
  <c r="Q198" i="16"/>
  <c r="P198" i="16"/>
  <c r="O198" i="16"/>
  <c r="N198" i="16"/>
  <c r="M198" i="16"/>
  <c r="L198" i="16"/>
  <c r="K198" i="16"/>
  <c r="J198" i="16"/>
  <c r="I198" i="16"/>
  <c r="H198" i="16"/>
  <c r="F201" i="16"/>
  <c r="F203" i="16"/>
  <c r="F205" i="16"/>
  <c r="F207" i="16"/>
  <c r="F209" i="16"/>
  <c r="F211" i="16"/>
  <c r="E201" i="16"/>
  <c r="E203" i="16"/>
  <c r="E205" i="16"/>
  <c r="E207" i="16"/>
  <c r="E209" i="16"/>
  <c r="E211" i="16"/>
  <c r="G6" i="16"/>
  <c r="B106" i="188"/>
  <c r="B107" i="188"/>
  <c r="B99" i="188"/>
  <c r="B100" i="188"/>
  <c r="B101" i="188"/>
  <c r="B102" i="188"/>
  <c r="B103" i="188"/>
  <c r="B104" i="188"/>
  <c r="B92" i="188"/>
  <c r="B93" i="188"/>
  <c r="B94" i="188"/>
  <c r="B95" i="188"/>
  <c r="B96" i="188"/>
  <c r="B97" i="188"/>
  <c r="B85" i="188"/>
  <c r="B86" i="188"/>
  <c r="B87" i="188"/>
  <c r="B88" i="188"/>
  <c r="B89" i="188"/>
  <c r="B90" i="188"/>
  <c r="B72" i="188"/>
  <c r="B73" i="188"/>
  <c r="B74" i="188"/>
  <c r="B75" i="188"/>
  <c r="B76" i="188"/>
  <c r="B77" i="188"/>
  <c r="B78" i="188"/>
  <c r="B79" i="188"/>
  <c r="B80" i="188"/>
  <c r="B81" i="188"/>
  <c r="B82" i="188"/>
  <c r="B83" i="188"/>
  <c r="B55" i="188"/>
  <c r="B56" i="188"/>
  <c r="B57" i="188"/>
  <c r="B58" i="188"/>
  <c r="B59" i="188"/>
  <c r="B60" i="188"/>
  <c r="B61" i="188"/>
  <c r="B62" i="188"/>
  <c r="B63" i="188"/>
  <c r="B64" i="188"/>
  <c r="B65" i="188"/>
  <c r="B66" i="188"/>
  <c r="B67" i="188"/>
  <c r="B68" i="188"/>
  <c r="B69" i="188"/>
  <c r="B70" i="188"/>
  <c r="B42" i="188"/>
  <c r="B43" i="188"/>
  <c r="B44" i="188"/>
  <c r="B45" i="188"/>
  <c r="B46" i="188"/>
  <c r="B47" i="188"/>
  <c r="B48" i="188"/>
  <c r="B49" i="188"/>
  <c r="B50" i="188"/>
  <c r="B51" i="188"/>
  <c r="B52" i="188"/>
  <c r="B53" i="188"/>
  <c r="B37" i="188"/>
  <c r="B38" i="188"/>
  <c r="B39" i="188"/>
  <c r="B40" i="188"/>
  <c r="B26" i="188"/>
  <c r="B27" i="188"/>
  <c r="B28" i="188"/>
  <c r="B29" i="188"/>
  <c r="B30" i="188"/>
  <c r="B31" i="188"/>
  <c r="B32" i="188"/>
  <c r="B33" i="188"/>
  <c r="B34" i="188"/>
  <c r="B35" i="188"/>
  <c r="B15" i="188"/>
  <c r="B16" i="188"/>
  <c r="B17" i="188"/>
  <c r="B18" i="188"/>
  <c r="B19" i="188"/>
  <c r="B20" i="188"/>
  <c r="B21" i="188"/>
  <c r="B22" i="188"/>
  <c r="B23" i="188"/>
  <c r="B5" i="188"/>
  <c r="B6" i="188"/>
  <c r="B7" i="188"/>
  <c r="B8" i="188"/>
  <c r="B9" i="188"/>
  <c r="B10" i="188"/>
  <c r="B11" i="188"/>
  <c r="B12" i="188"/>
  <c r="B13" i="188"/>
  <c r="B6" i="48940"/>
  <c r="B7" i="48940"/>
  <c r="B8" i="48940"/>
  <c r="B9" i="48940"/>
  <c r="B10" i="48940"/>
  <c r="B11" i="48940"/>
  <c r="B12" i="48940"/>
  <c r="B13" i="48940"/>
  <c r="B14" i="48940"/>
  <c r="B16" i="48940"/>
  <c r="B17" i="48940"/>
  <c r="B18" i="48940"/>
  <c r="B19" i="48940"/>
  <c r="B20" i="48940"/>
  <c r="B21" i="48940"/>
  <c r="B22" i="48940"/>
  <c r="B23" i="48940"/>
  <c r="B24" i="48940"/>
  <c r="B27" i="48940"/>
  <c r="B28" i="48940"/>
  <c r="B29" i="48940"/>
  <c r="B30" i="48940"/>
  <c r="B31" i="48940"/>
  <c r="B32" i="48940"/>
  <c r="B33" i="48940"/>
  <c r="B34" i="48940"/>
  <c r="B35" i="48940"/>
  <c r="B36" i="48940"/>
  <c r="B38" i="48940"/>
  <c r="B39" i="48940"/>
  <c r="B40" i="48940"/>
  <c r="B41" i="48940"/>
  <c r="B43" i="48940"/>
  <c r="B44" i="48940"/>
  <c r="B45" i="48940"/>
  <c r="B46" i="48940"/>
  <c r="B47" i="48940"/>
  <c r="B48" i="48940"/>
  <c r="B49" i="48940"/>
  <c r="B50" i="48940"/>
  <c r="B51" i="48940"/>
  <c r="B52" i="48940"/>
  <c r="B53" i="48940"/>
  <c r="B54" i="48940"/>
  <c r="B56" i="48940"/>
  <c r="B57" i="48940"/>
  <c r="B58" i="48940"/>
  <c r="B59" i="48940"/>
  <c r="B60" i="48940"/>
  <c r="B61" i="48940"/>
  <c r="B62" i="48940"/>
  <c r="B63" i="48940"/>
  <c r="B64" i="48940"/>
  <c r="B66" i="48940"/>
  <c r="B67" i="48940"/>
  <c r="B68" i="48940"/>
  <c r="B69" i="48940"/>
  <c r="B70" i="48940"/>
  <c r="B71" i="48940"/>
  <c r="B73" i="48940"/>
  <c r="B74" i="48940"/>
  <c r="B75" i="48940"/>
  <c r="B76" i="48940"/>
  <c r="B77" i="48940"/>
  <c r="B78" i="48940"/>
  <c r="B79" i="48940"/>
  <c r="B80" i="48940"/>
  <c r="B81" i="48940"/>
  <c r="B82" i="48940"/>
  <c r="B83" i="48940"/>
  <c r="B84" i="48940"/>
  <c r="B86" i="48940"/>
  <c r="B87" i="48940"/>
  <c r="B88" i="48940"/>
  <c r="B89" i="48940"/>
  <c r="B90" i="48940"/>
  <c r="B91" i="48940"/>
  <c r="B93" i="48940"/>
  <c r="B94" i="48940"/>
  <c r="B95" i="48940"/>
  <c r="B96" i="48940"/>
  <c r="B97" i="48940"/>
  <c r="B98" i="48940"/>
  <c r="B100" i="48940"/>
  <c r="B101" i="48940"/>
  <c r="B102" i="48940"/>
  <c r="B103" i="48940"/>
  <c r="B104" i="48940"/>
  <c r="B105" i="48940"/>
  <c r="B107" i="48940"/>
  <c r="B108" i="48940"/>
  <c r="C99" i="48940"/>
  <c r="C37" i="48940"/>
  <c r="C26" i="48940"/>
  <c r="J26" i="48940"/>
  <c r="I26" i="48940"/>
  <c r="H26" i="48940"/>
  <c r="G26" i="48940"/>
  <c r="F26" i="48940"/>
  <c r="E26" i="48940"/>
  <c r="D26" i="48940"/>
  <c r="D5" i="48940"/>
  <c r="C5" i="48940"/>
  <c r="L72" i="3348"/>
  <c r="L5" i="3348"/>
  <c r="L26" i="3348"/>
  <c r="L37" i="3348"/>
  <c r="L42" i="3348"/>
  <c r="L85" i="3348"/>
  <c r="L92" i="3348"/>
  <c r="L106" i="3348"/>
  <c r="L55" i="3348"/>
  <c r="L99" i="3348"/>
  <c r="K5" i="3348"/>
  <c r="K26" i="3348"/>
  <c r="K37" i="3348"/>
  <c r="K42" i="3348"/>
  <c r="K72" i="3348"/>
  <c r="K85" i="3348"/>
  <c r="K92" i="3348"/>
  <c r="K106" i="3348"/>
  <c r="K55" i="3348"/>
  <c r="K99" i="3348"/>
  <c r="F5" i="3348"/>
  <c r="G5" i="3348"/>
  <c r="H5" i="3348"/>
  <c r="I5" i="3348"/>
  <c r="J5" i="3348"/>
  <c r="F26" i="3348"/>
  <c r="G26" i="3348"/>
  <c r="H26" i="3348"/>
  <c r="I26" i="3348"/>
  <c r="J26" i="3348"/>
  <c r="F37" i="3348"/>
  <c r="G37" i="3348"/>
  <c r="H37" i="3348"/>
  <c r="I37" i="3348"/>
  <c r="J37" i="3348"/>
  <c r="F42" i="3348"/>
  <c r="G42" i="3348"/>
  <c r="H42" i="3348"/>
  <c r="I42" i="3348"/>
  <c r="J42" i="3348"/>
  <c r="F55" i="3348"/>
  <c r="G55" i="3348"/>
  <c r="H55" i="3348"/>
  <c r="I55" i="3348"/>
  <c r="J55" i="3348"/>
  <c r="F72" i="3348"/>
  <c r="G72" i="3348"/>
  <c r="H72" i="3348"/>
  <c r="I72" i="3348"/>
  <c r="J72" i="3348"/>
  <c r="F85" i="3348"/>
  <c r="G85" i="3348"/>
  <c r="H85" i="3348"/>
  <c r="I85" i="3348"/>
  <c r="J85" i="3348"/>
  <c r="F92" i="3348"/>
  <c r="G92" i="3348"/>
  <c r="H92" i="3348"/>
  <c r="I92" i="3348"/>
  <c r="J92" i="3348"/>
  <c r="F99" i="3348"/>
  <c r="G99" i="3348"/>
  <c r="H99" i="3348"/>
  <c r="I99" i="3348"/>
  <c r="J99" i="3348"/>
  <c r="F106" i="3348"/>
  <c r="G106" i="3348"/>
  <c r="H106" i="3348"/>
  <c r="I106" i="3348"/>
  <c r="J106" i="3348"/>
  <c r="M99" i="3348"/>
  <c r="C99" i="3348"/>
  <c r="F45" i="16"/>
  <c r="E45" i="16"/>
  <c r="F44" i="16"/>
  <c r="F43" i="16"/>
  <c r="E43" i="16"/>
  <c r="F42" i="16"/>
  <c r="F41" i="16"/>
  <c r="E41" i="16"/>
  <c r="F40" i="16"/>
  <c r="F39" i="16"/>
  <c r="E39" i="16"/>
  <c r="F38" i="16"/>
  <c r="F37" i="16"/>
  <c r="E37" i="16"/>
  <c r="F36" i="16"/>
  <c r="F35" i="16"/>
  <c r="E35" i="16"/>
  <c r="F34" i="16"/>
  <c r="F33" i="16"/>
  <c r="E33" i="16"/>
  <c r="F32" i="16"/>
  <c r="F31" i="16"/>
  <c r="E31" i="16"/>
  <c r="F30" i="16"/>
  <c r="F29" i="16"/>
  <c r="E29" i="16"/>
  <c r="F28" i="16"/>
  <c r="M92" i="3348"/>
  <c r="C92" i="3348"/>
  <c r="B92" i="3348"/>
  <c r="D84" i="3348"/>
  <c r="D83" i="3348"/>
  <c r="D82" i="3348"/>
  <c r="D81" i="3348"/>
  <c r="D80" i="3348"/>
  <c r="D79" i="3348"/>
  <c r="D78" i="3348"/>
  <c r="D77" i="3348"/>
  <c r="D76" i="3348"/>
  <c r="D75" i="3348"/>
  <c r="D74" i="3348"/>
  <c r="D73" i="3348"/>
  <c r="M72" i="3348"/>
  <c r="C72" i="3348"/>
  <c r="B72" i="3348"/>
  <c r="E219" i="16"/>
  <c r="E217" i="16"/>
  <c r="R215" i="16"/>
  <c r="Q215" i="16"/>
  <c r="P215" i="16"/>
  <c r="O215" i="16"/>
  <c r="N215" i="16"/>
  <c r="M215" i="16"/>
  <c r="L215" i="16"/>
  <c r="K215" i="16"/>
  <c r="J215" i="16"/>
  <c r="I215" i="16"/>
  <c r="H215" i="16"/>
  <c r="G215" i="16"/>
  <c r="R214" i="16"/>
  <c r="Q214" i="16"/>
  <c r="P214" i="16"/>
  <c r="O214" i="16"/>
  <c r="N214" i="16"/>
  <c r="M214" i="16"/>
  <c r="L214" i="16"/>
  <c r="K214" i="16"/>
  <c r="J214" i="16"/>
  <c r="I214" i="16"/>
  <c r="H214" i="16"/>
  <c r="J106" i="48940"/>
  <c r="I106" i="48940"/>
  <c r="H106" i="48940"/>
  <c r="G106" i="48940"/>
  <c r="F106" i="48940"/>
  <c r="E106" i="48940"/>
  <c r="D106" i="48940"/>
  <c r="C106" i="48940"/>
  <c r="F107" i="16"/>
  <c r="E107" i="16"/>
  <c r="F106" i="16"/>
  <c r="F105" i="16"/>
  <c r="E105" i="16"/>
  <c r="F104" i="16"/>
  <c r="F103" i="16"/>
  <c r="E103" i="16"/>
  <c r="F102" i="16"/>
  <c r="F101" i="16"/>
  <c r="E101" i="16"/>
  <c r="F100" i="16"/>
  <c r="F99" i="16"/>
  <c r="E99" i="16"/>
  <c r="F98" i="16"/>
  <c r="F97" i="16"/>
  <c r="E97" i="16"/>
  <c r="F96" i="16"/>
  <c r="F95" i="16"/>
  <c r="E95" i="16"/>
  <c r="F94" i="16"/>
  <c r="F93" i="16"/>
  <c r="E93" i="16"/>
  <c r="F92" i="16"/>
  <c r="F91" i="16"/>
  <c r="E91" i="16"/>
  <c r="F90" i="16"/>
  <c r="F89" i="16"/>
  <c r="E89" i="16"/>
  <c r="F88" i="16"/>
  <c r="F87" i="16"/>
  <c r="E87" i="16"/>
  <c r="F86" i="16"/>
  <c r="F85" i="16"/>
  <c r="E85" i="16"/>
  <c r="F84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J42" i="48940"/>
  <c r="I42" i="48940"/>
  <c r="H42" i="48940"/>
  <c r="G42" i="48940"/>
  <c r="F42" i="48940"/>
  <c r="E42" i="48940"/>
  <c r="D42" i="48940"/>
  <c r="C42" i="48940"/>
  <c r="M42" i="3348"/>
  <c r="C42" i="3348"/>
  <c r="B42" i="3348"/>
  <c r="B55" i="3348"/>
  <c r="C55" i="3348"/>
  <c r="M55" i="3348"/>
  <c r="B85" i="3348"/>
  <c r="C85" i="3348"/>
  <c r="M85" i="3348"/>
  <c r="F197" i="16"/>
  <c r="E197" i="16"/>
  <c r="F196" i="16"/>
  <c r="F195" i="16"/>
  <c r="E195" i="16"/>
  <c r="F194" i="16"/>
  <c r="F193" i="16"/>
  <c r="E193" i="16"/>
  <c r="F192" i="16"/>
  <c r="F191" i="16"/>
  <c r="E191" i="16"/>
  <c r="F190" i="16"/>
  <c r="F189" i="16"/>
  <c r="E189" i="16"/>
  <c r="F188" i="16"/>
  <c r="F187" i="16"/>
  <c r="E187" i="16"/>
  <c r="F186" i="16"/>
  <c r="R185" i="16"/>
  <c r="Q185" i="16"/>
  <c r="P185" i="16"/>
  <c r="O185" i="16"/>
  <c r="N185" i="16"/>
  <c r="M185" i="16"/>
  <c r="L185" i="16"/>
  <c r="K185" i="16"/>
  <c r="J185" i="16"/>
  <c r="I185" i="16"/>
  <c r="H185" i="16"/>
  <c r="G185" i="16"/>
  <c r="R184" i="16"/>
  <c r="Q184" i="16"/>
  <c r="P184" i="16"/>
  <c r="O184" i="16"/>
  <c r="N184" i="16"/>
  <c r="M184" i="16"/>
  <c r="L184" i="16"/>
  <c r="K184" i="16"/>
  <c r="J184" i="16"/>
  <c r="I184" i="16"/>
  <c r="H184" i="16"/>
  <c r="G184" i="16"/>
  <c r="J92" i="48940"/>
  <c r="I92" i="48940"/>
  <c r="H92" i="48940"/>
  <c r="G92" i="48940"/>
  <c r="F92" i="48940"/>
  <c r="E92" i="48940"/>
  <c r="D92" i="48940"/>
  <c r="C92" i="48940"/>
  <c r="J99" i="48940"/>
  <c r="I99" i="48940"/>
  <c r="H99" i="48940"/>
  <c r="G99" i="48940"/>
  <c r="F99" i="48940"/>
  <c r="E99" i="48940"/>
  <c r="D99" i="48940"/>
  <c r="D102" i="3348"/>
  <c r="D101" i="3348"/>
  <c r="D100" i="3348"/>
  <c r="O25" i="188"/>
  <c r="N25" i="188"/>
  <c r="M25" i="188"/>
  <c r="L25" i="188"/>
  <c r="K25" i="188"/>
  <c r="J25" i="188"/>
  <c r="I25" i="188"/>
  <c r="H25" i="188"/>
  <c r="G25" i="188"/>
  <c r="F25" i="188"/>
  <c r="E25" i="188"/>
  <c r="D25" i="188"/>
  <c r="C25" i="188"/>
  <c r="M26" i="3348"/>
  <c r="C26" i="3348"/>
  <c r="F25" i="16"/>
  <c r="E25" i="16"/>
  <c r="F24" i="16"/>
  <c r="F23" i="16"/>
  <c r="E23" i="16"/>
  <c r="F22" i="16"/>
  <c r="F21" i="16"/>
  <c r="E21" i="16"/>
  <c r="F20" i="16"/>
  <c r="F19" i="16"/>
  <c r="E19" i="16"/>
  <c r="F18" i="16"/>
  <c r="F17" i="16"/>
  <c r="E17" i="16"/>
  <c r="F16" i="16"/>
  <c r="F15" i="16"/>
  <c r="E15" i="16"/>
  <c r="F14" i="16"/>
  <c r="F13" i="16"/>
  <c r="E13" i="16"/>
  <c r="F12" i="16"/>
  <c r="F11" i="16"/>
  <c r="E11" i="16"/>
  <c r="F10" i="16"/>
  <c r="F9" i="16"/>
  <c r="E9" i="16"/>
  <c r="F8" i="16"/>
  <c r="R7" i="16"/>
  <c r="Q7" i="16"/>
  <c r="P7" i="16"/>
  <c r="O7" i="16"/>
  <c r="N7" i="16"/>
  <c r="M7" i="16"/>
  <c r="L7" i="16"/>
  <c r="K7" i="16"/>
  <c r="J7" i="16"/>
  <c r="I7" i="16"/>
  <c r="H7" i="16"/>
  <c r="G7" i="16"/>
  <c r="R6" i="16"/>
  <c r="Q6" i="16"/>
  <c r="P6" i="16"/>
  <c r="O6" i="16"/>
  <c r="N6" i="16"/>
  <c r="M6" i="16"/>
  <c r="L6" i="16"/>
  <c r="K6" i="16"/>
  <c r="J6" i="16"/>
  <c r="I6" i="16"/>
  <c r="H6" i="16"/>
  <c r="O4" i="188"/>
  <c r="N4" i="188"/>
  <c r="M4" i="188"/>
  <c r="L4" i="188"/>
  <c r="K4" i="188"/>
  <c r="J4" i="188"/>
  <c r="I4" i="188"/>
  <c r="H4" i="188"/>
  <c r="G4" i="188"/>
  <c r="F4" i="188"/>
  <c r="E4" i="188"/>
  <c r="D4" i="188"/>
  <c r="C4" i="188"/>
  <c r="J5" i="48940"/>
  <c r="I5" i="48940"/>
  <c r="H5" i="48940"/>
  <c r="G5" i="48940"/>
  <c r="F5" i="48940"/>
  <c r="E5" i="48940"/>
  <c r="D14" i="3348"/>
  <c r="D13" i="3348"/>
  <c r="D12" i="3348"/>
  <c r="D11" i="3348"/>
  <c r="D10" i="3348"/>
  <c r="D9" i="3348"/>
  <c r="D8" i="3348"/>
  <c r="D7" i="3348"/>
  <c r="M5" i="3348"/>
  <c r="C5" i="3348"/>
  <c r="B5" i="3348"/>
  <c r="J55" i="48940"/>
  <c r="I55" i="48940"/>
  <c r="H55" i="48940"/>
  <c r="G55" i="48940"/>
  <c r="F55" i="48940"/>
  <c r="E55" i="48940"/>
  <c r="D55" i="48940"/>
  <c r="C55" i="48940"/>
  <c r="O105" i="188"/>
  <c r="N105" i="188"/>
  <c r="M105" i="188"/>
  <c r="L105" i="188"/>
  <c r="K105" i="188"/>
  <c r="J105" i="188"/>
  <c r="I105" i="188"/>
  <c r="H105" i="188"/>
  <c r="G105" i="188"/>
  <c r="F105" i="188"/>
  <c r="E105" i="188"/>
  <c r="D105" i="188"/>
  <c r="C105" i="188"/>
  <c r="M106" i="3348"/>
  <c r="C106" i="3348"/>
  <c r="B106" i="3348"/>
  <c r="F183" i="16"/>
  <c r="E183" i="16"/>
  <c r="F182" i="16"/>
  <c r="F181" i="16"/>
  <c r="E181" i="16"/>
  <c r="F180" i="16"/>
  <c r="F179" i="16"/>
  <c r="E179" i="16"/>
  <c r="F178" i="16"/>
  <c r="F177" i="16"/>
  <c r="E177" i="16"/>
  <c r="F176" i="16"/>
  <c r="F175" i="16"/>
  <c r="E175" i="16"/>
  <c r="F174" i="16"/>
  <c r="F173" i="16"/>
  <c r="E173" i="16"/>
  <c r="F172" i="16"/>
  <c r="R171" i="16"/>
  <c r="Q171" i="16"/>
  <c r="P171" i="16"/>
  <c r="O171" i="16"/>
  <c r="N171" i="16"/>
  <c r="M171" i="16"/>
  <c r="L171" i="16"/>
  <c r="K171" i="16"/>
  <c r="J171" i="16"/>
  <c r="I171" i="16"/>
  <c r="H171" i="16"/>
  <c r="G171" i="16"/>
  <c r="R170" i="16"/>
  <c r="Q170" i="16"/>
  <c r="P170" i="16"/>
  <c r="O170" i="16"/>
  <c r="N170" i="16"/>
  <c r="M170" i="16"/>
  <c r="L170" i="16"/>
  <c r="K170" i="16"/>
  <c r="J170" i="16"/>
  <c r="I170" i="16"/>
  <c r="H170" i="16"/>
  <c r="G170" i="16"/>
  <c r="J85" i="48940"/>
  <c r="I85" i="48940"/>
  <c r="H85" i="48940"/>
  <c r="G85" i="48940"/>
  <c r="F85" i="48940"/>
  <c r="E85" i="48940"/>
  <c r="D85" i="48940"/>
  <c r="C85" i="48940"/>
  <c r="F169" i="16"/>
  <c r="E169" i="16"/>
  <c r="F168" i="16"/>
  <c r="F167" i="16"/>
  <c r="E167" i="16"/>
  <c r="F166" i="16"/>
  <c r="F165" i="16"/>
  <c r="E165" i="16"/>
  <c r="F164" i="16"/>
  <c r="F163" i="16"/>
  <c r="E163" i="16"/>
  <c r="F162" i="16"/>
  <c r="F161" i="16"/>
  <c r="E161" i="16"/>
  <c r="F160" i="16"/>
  <c r="F159" i="16"/>
  <c r="E159" i="16"/>
  <c r="F158" i="16"/>
  <c r="F157" i="16"/>
  <c r="E157" i="16"/>
  <c r="F156" i="16"/>
  <c r="F155" i="16"/>
  <c r="E155" i="16"/>
  <c r="F154" i="16"/>
  <c r="F153" i="16"/>
  <c r="E153" i="16"/>
  <c r="F152" i="16"/>
  <c r="F151" i="16"/>
  <c r="E151" i="16"/>
  <c r="F150" i="16"/>
  <c r="F149" i="16"/>
  <c r="E149" i="16"/>
  <c r="F148" i="16"/>
  <c r="F147" i="16"/>
  <c r="E147" i="16"/>
  <c r="F146" i="16"/>
  <c r="R145" i="16"/>
  <c r="Q145" i="16"/>
  <c r="P145" i="16"/>
  <c r="O145" i="16"/>
  <c r="N145" i="16"/>
  <c r="M145" i="16"/>
  <c r="L145" i="16"/>
  <c r="K145" i="16"/>
  <c r="J145" i="16"/>
  <c r="I145" i="16"/>
  <c r="H145" i="16"/>
  <c r="G145" i="16"/>
  <c r="R144" i="16"/>
  <c r="Q144" i="16"/>
  <c r="P144" i="16"/>
  <c r="O144" i="16"/>
  <c r="N144" i="16"/>
  <c r="M144" i="16"/>
  <c r="L144" i="16"/>
  <c r="K144" i="16"/>
  <c r="J144" i="16"/>
  <c r="I144" i="16"/>
  <c r="H144" i="16"/>
  <c r="G144" i="16"/>
  <c r="J72" i="48940"/>
  <c r="I72" i="48940"/>
  <c r="H72" i="48940"/>
  <c r="G72" i="48940"/>
  <c r="F72" i="48940"/>
  <c r="E72" i="48940"/>
  <c r="D72" i="48940"/>
  <c r="C72" i="48940"/>
  <c r="F80" i="16"/>
  <c r="F74" i="16"/>
  <c r="F76" i="16"/>
  <c r="F78" i="16"/>
  <c r="F81" i="16"/>
  <c r="E81" i="16"/>
  <c r="B37" i="3348"/>
  <c r="C37" i="3348"/>
  <c r="F79" i="16"/>
  <c r="E79" i="16"/>
  <c r="F77" i="16"/>
  <c r="F75" i="16"/>
  <c r="E77" i="16"/>
  <c r="E75" i="16"/>
  <c r="M37" i="3348"/>
  <c r="D37" i="48940"/>
  <c r="E37" i="48940"/>
  <c r="F37" i="48940"/>
  <c r="G37" i="48940"/>
  <c r="H37" i="48940"/>
  <c r="I37" i="48940"/>
  <c r="J37" i="48940"/>
  <c r="G72" i="16"/>
  <c r="H72" i="16"/>
  <c r="I72" i="16"/>
  <c r="J72" i="16"/>
  <c r="K72" i="16"/>
  <c r="L72" i="16"/>
  <c r="M72" i="16"/>
  <c r="N72" i="16"/>
  <c r="O72" i="16"/>
  <c r="P72" i="16"/>
  <c r="Q72" i="16"/>
  <c r="R72" i="16"/>
  <c r="G73" i="16"/>
  <c r="H73" i="16"/>
  <c r="I73" i="16"/>
  <c r="J73" i="16"/>
  <c r="K73" i="16"/>
  <c r="L73" i="16"/>
  <c r="M73" i="16"/>
  <c r="N73" i="16"/>
  <c r="O73" i="16"/>
  <c r="P73" i="16"/>
  <c r="Q73" i="16"/>
  <c r="R73" i="16"/>
  <c r="F109" i="16" l="1"/>
  <c r="E108" i="16"/>
  <c r="F108" i="16"/>
  <c r="D106" i="3348"/>
  <c r="D42" i="3348"/>
  <c r="D5" i="3348"/>
  <c r="E171" i="16"/>
  <c r="B4" i="3348"/>
  <c r="C6" i="48941" s="1"/>
  <c r="E26" i="16"/>
  <c r="E27" i="16"/>
  <c r="B15" i="48940"/>
  <c r="B14" i="188"/>
  <c r="F26" i="16"/>
  <c r="F27" i="16"/>
  <c r="B5" i="48940"/>
  <c r="E109" i="16"/>
  <c r="E83" i="16"/>
  <c r="F83" i="16"/>
  <c r="B25" i="188"/>
  <c r="K4" i="16"/>
  <c r="C4" i="48940"/>
  <c r="F215" i="16"/>
  <c r="B106" i="48940"/>
  <c r="E184" i="16"/>
  <c r="F171" i="16"/>
  <c r="F145" i="16"/>
  <c r="F144" i="16"/>
  <c r="R5" i="16"/>
  <c r="L4" i="16"/>
  <c r="P5" i="16"/>
  <c r="E49" i="16"/>
  <c r="E48" i="16"/>
  <c r="H5" i="16"/>
  <c r="N4" i="16"/>
  <c r="J5" i="16"/>
  <c r="B41" i="188"/>
  <c r="G3" i="188"/>
  <c r="K3" i="188"/>
  <c r="O3" i="188"/>
  <c r="C3" i="188"/>
  <c r="B105" i="188"/>
  <c r="F4" i="48940"/>
  <c r="G4" i="48940"/>
  <c r="J4" i="48940"/>
  <c r="D85" i="3348"/>
  <c r="D55" i="3348"/>
  <c r="D37" i="3348"/>
  <c r="D26" i="3348"/>
  <c r="M4" i="3348"/>
  <c r="C17" i="48941" s="1"/>
  <c r="E17" i="48941" s="1"/>
  <c r="B55" i="48940"/>
  <c r="G4" i="3348"/>
  <c r="K4" i="3348"/>
  <c r="B99" i="48940"/>
  <c r="E199" i="16"/>
  <c r="H4" i="16"/>
  <c r="P4" i="16"/>
  <c r="K5" i="16"/>
  <c r="L5" i="16"/>
  <c r="D92" i="3348"/>
  <c r="J4" i="3348"/>
  <c r="F4" i="3348"/>
  <c r="D4" i="48940"/>
  <c r="O4" i="16"/>
  <c r="B72" i="48940"/>
  <c r="F73" i="16"/>
  <c r="J4" i="16"/>
  <c r="R4" i="16"/>
  <c r="N5" i="16"/>
  <c r="E185" i="16"/>
  <c r="F185" i="16"/>
  <c r="F82" i="16"/>
  <c r="B4" i="188"/>
  <c r="B36" i="188"/>
  <c r="B84" i="188"/>
  <c r="F198" i="16"/>
  <c r="F49" i="16"/>
  <c r="F48" i="16"/>
  <c r="E82" i="16"/>
  <c r="E72" i="16"/>
  <c r="D72" i="3348"/>
  <c r="O5" i="16"/>
  <c r="G5" i="16"/>
  <c r="F72" i="16"/>
  <c r="F170" i="16"/>
  <c r="H4" i="48940"/>
  <c r="D3" i="188"/>
  <c r="H3" i="188"/>
  <c r="L3" i="188"/>
  <c r="E7" i="16"/>
  <c r="F6" i="16"/>
  <c r="G4" i="16"/>
  <c r="D99" i="3348"/>
  <c r="H4" i="3348"/>
  <c r="I4" i="3348"/>
  <c r="L4" i="3348"/>
  <c r="B92" i="48940"/>
  <c r="B85" i="48940"/>
  <c r="B26" i="48940"/>
  <c r="B54" i="188"/>
  <c r="B71" i="188"/>
  <c r="B98" i="188"/>
  <c r="F199" i="16"/>
  <c r="I4" i="16"/>
  <c r="M4" i="16"/>
  <c r="Q4" i="16"/>
  <c r="E214" i="16"/>
  <c r="E144" i="16"/>
  <c r="E73" i="16"/>
  <c r="E145" i="16"/>
  <c r="I5" i="16"/>
  <c r="M5" i="16"/>
  <c r="Q5" i="16"/>
  <c r="F7" i="16"/>
  <c r="F184" i="16"/>
  <c r="C4" i="3348"/>
  <c r="N3" i="188"/>
  <c r="J3" i="188"/>
  <c r="F3" i="188"/>
  <c r="E215" i="16"/>
  <c r="E4" i="48940"/>
  <c r="I4" i="48940"/>
  <c r="E3" i="188"/>
  <c r="I3" i="188"/>
  <c r="M3" i="188"/>
  <c r="B42" i="48940"/>
  <c r="B37" i="48940"/>
  <c r="B91" i="188"/>
  <c r="F214" i="16"/>
  <c r="E198" i="16"/>
  <c r="E170" i="16"/>
  <c r="E6" i="16"/>
  <c r="E4" i="3348"/>
  <c r="D4" i="3348" l="1"/>
  <c r="C8" i="48941" s="1"/>
  <c r="E8" i="48941" s="1"/>
  <c r="E4" i="16"/>
  <c r="B4" i="48940"/>
  <c r="C23" i="48941" s="1"/>
  <c r="B3" i="188"/>
  <c r="C25" i="48941" s="1"/>
  <c r="E25" i="48941" s="1"/>
  <c r="C16" i="48941"/>
  <c r="E16" i="48941" s="1"/>
  <c r="C15" i="48941"/>
  <c r="E15" i="48941" s="1"/>
  <c r="C14" i="48941"/>
  <c r="E14" i="48941" s="1"/>
  <c r="C13" i="48941"/>
  <c r="E13" i="48941" s="1"/>
  <c r="C12" i="48941"/>
  <c r="E12" i="48941" s="1"/>
  <c r="C11" i="48941"/>
  <c r="E11" i="48941" s="1"/>
  <c r="C10" i="48941"/>
  <c r="E10" i="48941" s="1"/>
  <c r="C9" i="48941"/>
  <c r="E9" i="48941" s="1"/>
  <c r="C7" i="48941"/>
  <c r="E7" i="48941" s="1"/>
  <c r="F4" i="16"/>
  <c r="F5" i="16"/>
  <c r="C32" i="48941" s="1"/>
  <c r="E32" i="48941" s="1"/>
  <c r="E5" i="16"/>
  <c r="C30" i="48941" s="1"/>
  <c r="E30" i="48941" s="1"/>
  <c r="E6" i="48941"/>
  <c r="C24" i="48941" l="1"/>
  <c r="E24" i="48941" s="1"/>
  <c r="E23" i="48941"/>
</calcChain>
</file>

<file path=xl/sharedStrings.xml><?xml version="1.0" encoding="utf-8"?>
<sst xmlns="http://schemas.openxmlformats.org/spreadsheetml/2006/main" count="600" uniqueCount="294">
  <si>
    <t>リベリア</t>
    <phoneticPr fontId="2"/>
  </si>
  <si>
    <t>ロシア</t>
    <phoneticPr fontId="2"/>
  </si>
  <si>
    <t>イギリス</t>
    <phoneticPr fontId="2"/>
  </si>
  <si>
    <t>パナマ</t>
    <phoneticPr fontId="2"/>
  </si>
  <si>
    <t>ノルウェー</t>
    <phoneticPr fontId="2"/>
  </si>
  <si>
    <t>アメリカ</t>
    <phoneticPr fontId="2"/>
  </si>
  <si>
    <t>ギリシャ</t>
    <phoneticPr fontId="2"/>
  </si>
  <si>
    <t>デンマーク</t>
    <phoneticPr fontId="2"/>
  </si>
  <si>
    <t>100ﾄﾝ
～
500ﾄﾝ</t>
    <phoneticPr fontId="2"/>
  </si>
  <si>
    <t>500ﾄﾝ
～
1,000ﾄﾝ</t>
    <phoneticPr fontId="2"/>
  </si>
  <si>
    <t>1,000ﾄﾝ
～
3,000ﾄﾝ</t>
    <phoneticPr fontId="2"/>
  </si>
  <si>
    <t>3,000ﾄﾝ
～
10,000ﾄﾝ</t>
    <phoneticPr fontId="2"/>
  </si>
  <si>
    <t>10,000ﾄﾝ
～
20,000ﾄﾝ</t>
    <phoneticPr fontId="2"/>
  </si>
  <si>
    <t>20,000ﾄﾝ
～
100,000ﾄﾝ</t>
    <phoneticPr fontId="2"/>
  </si>
  <si>
    <t>トン</t>
  </si>
  <si>
    <t>仙台塩釜</t>
    <phoneticPr fontId="2"/>
  </si>
  <si>
    <t>第一管区計</t>
    <phoneticPr fontId="5"/>
  </si>
  <si>
    <t>１　港別港務状況</t>
    <rPh sb="2" eb="3">
      <t>ミナト</t>
    </rPh>
    <rPh sb="3" eb="4">
      <t>ベツ</t>
    </rPh>
    <rPh sb="4" eb="5">
      <t>ミナト</t>
    </rPh>
    <rPh sb="5" eb="6">
      <t>ム</t>
    </rPh>
    <rPh sb="6" eb="8">
      <t>ジョウキョウ</t>
    </rPh>
    <phoneticPr fontId="2"/>
  </si>
  <si>
    <t>　　　　   事項別
特定港別</t>
    <rPh sb="7" eb="9">
      <t>ジコウ</t>
    </rPh>
    <rPh sb="9" eb="10">
      <t>シュベツ</t>
    </rPh>
    <rPh sb="15" eb="17">
      <t>トクテイ</t>
    </rPh>
    <rPh sb="17" eb="18">
      <t>ミナト</t>
    </rPh>
    <rPh sb="18" eb="19">
      <t>ベツ</t>
    </rPh>
    <phoneticPr fontId="2"/>
  </si>
  <si>
    <t>船舶交通の
制限又は
禁止件数</t>
    <rPh sb="0" eb="2">
      <t>センパク</t>
    </rPh>
    <rPh sb="2" eb="4">
      <t>コウツウ</t>
    </rPh>
    <rPh sb="6" eb="8">
      <t>セイゲン</t>
    </rPh>
    <rPh sb="8" eb="9">
      <t>マタ</t>
    </rPh>
    <rPh sb="11" eb="13">
      <t>キンシ</t>
    </rPh>
    <rPh sb="13" eb="15">
      <t>ケンスウ</t>
    </rPh>
    <phoneticPr fontId="2"/>
  </si>
  <si>
    <t>停泊場所の
指定件数</t>
    <rPh sb="0" eb="2">
      <t>テイハク</t>
    </rPh>
    <rPh sb="2" eb="4">
      <t>バショ</t>
    </rPh>
    <rPh sb="6" eb="8">
      <t>シテイ</t>
    </rPh>
    <rPh sb="8" eb="10">
      <t>ケンスウ</t>
    </rPh>
    <phoneticPr fontId="2"/>
  </si>
  <si>
    <t>港　内　交　通　に　関　す　る　許　可　件　数</t>
    <rPh sb="0" eb="1">
      <t>ミナト</t>
    </rPh>
    <rPh sb="2" eb="3">
      <t>ナイ</t>
    </rPh>
    <rPh sb="4" eb="7">
      <t>コウツウ</t>
    </rPh>
    <rPh sb="10" eb="11">
      <t>カン</t>
    </rPh>
    <rPh sb="16" eb="19">
      <t>キョカ</t>
    </rPh>
    <rPh sb="20" eb="23">
      <t>ケンスウ</t>
    </rPh>
    <phoneticPr fontId="2"/>
  </si>
  <si>
    <t>港内交通整理
のための届出
受理件数</t>
    <rPh sb="0" eb="1">
      <t>ミナト</t>
    </rPh>
    <rPh sb="1" eb="2">
      <t>ナイ</t>
    </rPh>
    <rPh sb="2" eb="4">
      <t>コウツウ</t>
    </rPh>
    <rPh sb="4" eb="6">
      <t>セイリ</t>
    </rPh>
    <rPh sb="11" eb="13">
      <t>トドケデ</t>
    </rPh>
    <rPh sb="14" eb="16">
      <t>ジュリ</t>
    </rPh>
    <rPh sb="16" eb="18">
      <t>ケンスウ</t>
    </rPh>
    <phoneticPr fontId="2"/>
  </si>
  <si>
    <t>計</t>
    <rPh sb="0" eb="1">
      <t>ケイ</t>
    </rPh>
    <phoneticPr fontId="2"/>
  </si>
  <si>
    <t>入出港届
省略</t>
    <rPh sb="0" eb="3">
      <t>ニュウシュツコウ</t>
    </rPh>
    <rPh sb="3" eb="4">
      <t>トド</t>
    </rPh>
    <rPh sb="5" eb="7">
      <t>ショウリャク</t>
    </rPh>
    <phoneticPr fontId="2"/>
  </si>
  <si>
    <t>港内移動</t>
    <rPh sb="0" eb="1">
      <t>ミナト</t>
    </rPh>
    <rPh sb="1" eb="2">
      <t>ナイ</t>
    </rPh>
    <rPh sb="2" eb="4">
      <t>イドウ</t>
    </rPh>
    <phoneticPr fontId="2"/>
  </si>
  <si>
    <t>危険物
荷役運搬</t>
    <rPh sb="0" eb="3">
      <t>キケンブツ</t>
    </rPh>
    <rPh sb="4" eb="6">
      <t>ニヤク</t>
    </rPh>
    <rPh sb="6" eb="8">
      <t>ウンパン</t>
    </rPh>
    <phoneticPr fontId="2"/>
  </si>
  <si>
    <t>港内工事
作業</t>
    <rPh sb="0" eb="1">
      <t>ミナト</t>
    </rPh>
    <rPh sb="1" eb="2">
      <t>ナイ</t>
    </rPh>
    <rPh sb="2" eb="4">
      <t>コウジ</t>
    </rPh>
    <rPh sb="5" eb="7">
      <t>サギョウ</t>
    </rPh>
    <phoneticPr fontId="2"/>
  </si>
  <si>
    <t>行　事</t>
    <rPh sb="0" eb="3">
      <t>ギョウジ</t>
    </rPh>
    <phoneticPr fontId="2"/>
  </si>
  <si>
    <t>竹木材
荷卸</t>
    <rPh sb="0" eb="1">
      <t>タケ</t>
    </rPh>
    <rPh sb="1" eb="3">
      <t>モクザイ</t>
    </rPh>
    <rPh sb="4" eb="6">
      <t>ニオロ</t>
    </rPh>
    <phoneticPr fontId="2"/>
  </si>
  <si>
    <t>その他</t>
    <rPh sb="0" eb="3">
      <t>ソノタ</t>
    </rPh>
    <phoneticPr fontId="2"/>
  </si>
  <si>
    <t>合　計</t>
    <rPh sb="0" eb="3">
      <t>ゴウケイ</t>
    </rPh>
    <phoneticPr fontId="2"/>
  </si>
  <si>
    <t>第一管区計</t>
    <rPh sb="0" eb="1">
      <t>ダイ</t>
    </rPh>
    <rPh sb="1" eb="2">
      <t>イチ</t>
    </rPh>
    <rPh sb="2" eb="4">
      <t>カンク</t>
    </rPh>
    <rPh sb="4" eb="5">
      <t>ケイ</t>
    </rPh>
    <phoneticPr fontId="2"/>
  </si>
  <si>
    <t>小　樽</t>
    <rPh sb="0" eb="3">
      <t>オタル</t>
    </rPh>
    <phoneticPr fontId="2"/>
  </si>
  <si>
    <t>留　萌</t>
    <rPh sb="0" eb="3">
      <t>ルモイ</t>
    </rPh>
    <phoneticPr fontId="2"/>
  </si>
  <si>
    <t>稚　内</t>
    <rPh sb="0" eb="3">
      <t>ワッカナイ</t>
    </rPh>
    <phoneticPr fontId="2"/>
  </si>
  <si>
    <t>函　館</t>
    <rPh sb="0" eb="3">
      <t>ハコダテ</t>
    </rPh>
    <phoneticPr fontId="2"/>
  </si>
  <si>
    <t>室　蘭</t>
    <rPh sb="0" eb="3">
      <t>ムロラン</t>
    </rPh>
    <phoneticPr fontId="2"/>
  </si>
  <si>
    <t>苫小牧</t>
    <rPh sb="0" eb="3">
      <t>トマコマイ</t>
    </rPh>
    <phoneticPr fontId="2"/>
  </si>
  <si>
    <t>釧　路</t>
    <rPh sb="0" eb="3">
      <t>クシロ</t>
    </rPh>
    <phoneticPr fontId="2"/>
  </si>
  <si>
    <t>根　室</t>
    <rPh sb="0" eb="3">
      <t>ネムロ</t>
    </rPh>
    <phoneticPr fontId="2"/>
  </si>
  <si>
    <t>第二管区計</t>
    <rPh sb="0" eb="1">
      <t>ダイ</t>
    </rPh>
    <rPh sb="1" eb="2">
      <t>ニ</t>
    </rPh>
    <rPh sb="2" eb="4">
      <t>カンク</t>
    </rPh>
    <rPh sb="4" eb="5">
      <t>ケイ</t>
    </rPh>
    <phoneticPr fontId="2"/>
  </si>
  <si>
    <t>仙台塩釜</t>
    <rPh sb="0" eb="2">
      <t>センダイ</t>
    </rPh>
    <rPh sb="2" eb="4">
      <t>シオガマ</t>
    </rPh>
    <phoneticPr fontId="2"/>
  </si>
  <si>
    <t>石　巻</t>
    <rPh sb="0" eb="3">
      <t>イシノマキ</t>
    </rPh>
    <phoneticPr fontId="2"/>
  </si>
  <si>
    <t>青　森</t>
    <rPh sb="0" eb="3">
      <t>アオモリ</t>
    </rPh>
    <phoneticPr fontId="2"/>
  </si>
  <si>
    <t>八　戸</t>
    <rPh sb="0" eb="3">
      <t>ハチノヘ</t>
    </rPh>
    <phoneticPr fontId="2"/>
  </si>
  <si>
    <t>むつ小川原</t>
    <rPh sb="2" eb="5">
      <t>コガワラ</t>
    </rPh>
    <phoneticPr fontId="2"/>
  </si>
  <si>
    <t>釜　石</t>
    <rPh sb="0" eb="3">
      <t>カマイシ</t>
    </rPh>
    <phoneticPr fontId="2"/>
  </si>
  <si>
    <t>秋田船川</t>
    <rPh sb="0" eb="2">
      <t>アキタ</t>
    </rPh>
    <rPh sb="2" eb="4">
      <t>フナガワ</t>
    </rPh>
    <phoneticPr fontId="2"/>
  </si>
  <si>
    <t>酒　田</t>
    <rPh sb="0" eb="3">
      <t>サカタ</t>
    </rPh>
    <phoneticPr fontId="2"/>
  </si>
  <si>
    <t>小名浜</t>
    <rPh sb="0" eb="1">
      <t>オ</t>
    </rPh>
    <rPh sb="1" eb="2">
      <t>ナ</t>
    </rPh>
    <rPh sb="2" eb="3">
      <t>ハマ</t>
    </rPh>
    <phoneticPr fontId="2"/>
  </si>
  <si>
    <t>第三管区計</t>
    <rPh sb="0" eb="1">
      <t>ダイ</t>
    </rPh>
    <rPh sb="1" eb="2">
      <t>サン</t>
    </rPh>
    <rPh sb="2" eb="4">
      <t>カンク</t>
    </rPh>
    <rPh sb="4" eb="5">
      <t>ケイ</t>
    </rPh>
    <phoneticPr fontId="2"/>
  </si>
  <si>
    <t>京浜（東京区）</t>
    <rPh sb="0" eb="2">
      <t>ケイヒン</t>
    </rPh>
    <rPh sb="3" eb="5">
      <t>トウキョウ</t>
    </rPh>
    <rPh sb="5" eb="6">
      <t>ク</t>
    </rPh>
    <phoneticPr fontId="2"/>
  </si>
  <si>
    <t>京浜（川崎区）</t>
    <rPh sb="0" eb="2">
      <t>ケイヒン</t>
    </rPh>
    <rPh sb="3" eb="5">
      <t>カワサキ</t>
    </rPh>
    <rPh sb="5" eb="6">
      <t>ク</t>
    </rPh>
    <phoneticPr fontId="2"/>
  </si>
  <si>
    <t>京浜（横浜区）</t>
    <rPh sb="0" eb="2">
      <t>ケイヒン</t>
    </rPh>
    <rPh sb="3" eb="5">
      <t>ヨコハマ</t>
    </rPh>
    <rPh sb="5" eb="6">
      <t>ク</t>
    </rPh>
    <phoneticPr fontId="2"/>
  </si>
  <si>
    <t>日　立</t>
    <rPh sb="0" eb="3">
      <t>ヒタチ</t>
    </rPh>
    <phoneticPr fontId="2"/>
  </si>
  <si>
    <t>鹿　島</t>
    <rPh sb="0" eb="3">
      <t>カシマ</t>
    </rPh>
    <phoneticPr fontId="2"/>
  </si>
  <si>
    <t>千　葉</t>
    <rPh sb="0" eb="3">
      <t>チバ</t>
    </rPh>
    <phoneticPr fontId="2"/>
  </si>
  <si>
    <t>木更津</t>
    <rPh sb="0" eb="3">
      <t>キサラヅ</t>
    </rPh>
    <phoneticPr fontId="2"/>
  </si>
  <si>
    <t>横須賀</t>
    <rPh sb="0" eb="3">
      <t>ヨコスカ</t>
    </rPh>
    <phoneticPr fontId="2"/>
  </si>
  <si>
    <t>清　水</t>
    <rPh sb="0" eb="3">
      <t>シミズ</t>
    </rPh>
    <phoneticPr fontId="2"/>
  </si>
  <si>
    <t>田子の浦</t>
    <rPh sb="0" eb="4">
      <t>タゴノウラ</t>
    </rPh>
    <phoneticPr fontId="2"/>
  </si>
  <si>
    <t>第四管区計</t>
    <rPh sb="0" eb="1">
      <t>ダイ</t>
    </rPh>
    <rPh sb="1" eb="2">
      <t>ヨン</t>
    </rPh>
    <rPh sb="2" eb="4">
      <t>カンク</t>
    </rPh>
    <rPh sb="4" eb="5">
      <t>ケイ</t>
    </rPh>
    <phoneticPr fontId="2"/>
  </si>
  <si>
    <t>名古屋</t>
    <rPh sb="0" eb="3">
      <t>ナゴヤ</t>
    </rPh>
    <phoneticPr fontId="2"/>
  </si>
  <si>
    <t>衣　浦</t>
    <rPh sb="0" eb="3">
      <t>キヌウラ</t>
    </rPh>
    <phoneticPr fontId="2"/>
  </si>
  <si>
    <t>三　河</t>
    <rPh sb="0" eb="3">
      <t>ミカワ</t>
    </rPh>
    <phoneticPr fontId="2"/>
  </si>
  <si>
    <t>四日市</t>
    <rPh sb="0" eb="3">
      <t>ヨッカイチ</t>
    </rPh>
    <phoneticPr fontId="2"/>
  </si>
  <si>
    <t>第五管区計</t>
    <rPh sb="0" eb="1">
      <t>ダイ</t>
    </rPh>
    <rPh sb="1" eb="2">
      <t>ゴ</t>
    </rPh>
    <rPh sb="2" eb="4">
      <t>カンク</t>
    </rPh>
    <rPh sb="4" eb="5">
      <t>ケイ</t>
    </rPh>
    <phoneticPr fontId="2"/>
  </si>
  <si>
    <t>阪　南</t>
    <rPh sb="0" eb="3">
      <t>ハンナン</t>
    </rPh>
    <phoneticPr fontId="2"/>
  </si>
  <si>
    <t>泉　州</t>
    <rPh sb="0" eb="1">
      <t>イズミ</t>
    </rPh>
    <rPh sb="2" eb="3">
      <t>シュウ</t>
    </rPh>
    <phoneticPr fontId="2"/>
  </si>
  <si>
    <t>姫　路</t>
    <rPh sb="0" eb="3">
      <t>ヒメジ</t>
    </rPh>
    <phoneticPr fontId="2"/>
  </si>
  <si>
    <t>東播磨</t>
    <rPh sb="0" eb="1">
      <t>ヒガシ</t>
    </rPh>
    <rPh sb="1" eb="3">
      <t>ハリマ</t>
    </rPh>
    <phoneticPr fontId="2"/>
  </si>
  <si>
    <t>田　辺</t>
    <rPh sb="0" eb="3">
      <t>タナベ</t>
    </rPh>
    <phoneticPr fontId="2"/>
  </si>
  <si>
    <t>和歌山下津</t>
    <rPh sb="0" eb="3">
      <t>ワカヤマ</t>
    </rPh>
    <rPh sb="3" eb="4">
      <t>シタ</t>
    </rPh>
    <rPh sb="4" eb="5">
      <t>ツ</t>
    </rPh>
    <phoneticPr fontId="2"/>
  </si>
  <si>
    <t>徳島小松島</t>
    <rPh sb="0" eb="2">
      <t>トクシマ</t>
    </rPh>
    <rPh sb="2" eb="4">
      <t>コマツ</t>
    </rPh>
    <rPh sb="4" eb="5">
      <t>ジマ</t>
    </rPh>
    <phoneticPr fontId="2"/>
  </si>
  <si>
    <t>高　知</t>
    <rPh sb="0" eb="3">
      <t>コウチ</t>
    </rPh>
    <phoneticPr fontId="2"/>
  </si>
  <si>
    <t>第六管区計</t>
    <rPh sb="0" eb="1">
      <t>ダイ</t>
    </rPh>
    <rPh sb="1" eb="2">
      <t>ロク</t>
    </rPh>
    <rPh sb="2" eb="4">
      <t>カンク</t>
    </rPh>
    <rPh sb="4" eb="5">
      <t>ケイ</t>
    </rPh>
    <phoneticPr fontId="2"/>
  </si>
  <si>
    <t>広　島</t>
    <rPh sb="0" eb="3">
      <t>ヒロシマ</t>
    </rPh>
    <phoneticPr fontId="2"/>
  </si>
  <si>
    <t>岩　国</t>
    <rPh sb="0" eb="3">
      <t>イワクニ</t>
    </rPh>
    <phoneticPr fontId="2"/>
  </si>
  <si>
    <t>柳　井</t>
    <rPh sb="0" eb="3">
      <t>ヤナイ</t>
    </rPh>
    <phoneticPr fontId="2"/>
  </si>
  <si>
    <t>水　島</t>
    <rPh sb="0" eb="3">
      <t>ミズシマ</t>
    </rPh>
    <phoneticPr fontId="2"/>
  </si>
  <si>
    <t>宇　野</t>
    <rPh sb="0" eb="3">
      <t>ウノ</t>
    </rPh>
    <phoneticPr fontId="2"/>
  </si>
  <si>
    <t>尾道糸崎</t>
    <rPh sb="0" eb="2">
      <t>オノミチ</t>
    </rPh>
    <rPh sb="2" eb="4">
      <t>イトザキ</t>
    </rPh>
    <phoneticPr fontId="2"/>
  </si>
  <si>
    <t>福　山</t>
    <rPh sb="0" eb="3">
      <t>フクヤマ</t>
    </rPh>
    <phoneticPr fontId="2"/>
  </si>
  <si>
    <t>呉</t>
    <rPh sb="0" eb="1">
      <t>クレ</t>
    </rPh>
    <phoneticPr fontId="2"/>
  </si>
  <si>
    <t>徳山下松</t>
    <rPh sb="0" eb="2">
      <t>トクヤマ</t>
    </rPh>
    <rPh sb="2" eb="3">
      <t>シタ</t>
    </rPh>
    <rPh sb="3" eb="4">
      <t>マツ</t>
    </rPh>
    <phoneticPr fontId="2"/>
  </si>
  <si>
    <t>三田尻中関</t>
    <rPh sb="0" eb="2">
      <t>ミタ</t>
    </rPh>
    <rPh sb="2" eb="3">
      <t>ジリ</t>
    </rPh>
    <rPh sb="3" eb="4">
      <t>ナカ</t>
    </rPh>
    <rPh sb="4" eb="5">
      <t>ゼキ</t>
    </rPh>
    <phoneticPr fontId="2"/>
  </si>
  <si>
    <t>高　松</t>
    <rPh sb="0" eb="3">
      <t>タカマツ</t>
    </rPh>
    <phoneticPr fontId="2"/>
  </si>
  <si>
    <t>坂　出</t>
    <rPh sb="0" eb="3">
      <t>サカイデ</t>
    </rPh>
    <phoneticPr fontId="2"/>
  </si>
  <si>
    <t>松　山</t>
    <rPh sb="0" eb="3">
      <t>マツヤマ</t>
    </rPh>
    <phoneticPr fontId="2"/>
  </si>
  <si>
    <t>今　治</t>
    <rPh sb="0" eb="3">
      <t>イマバリ</t>
    </rPh>
    <phoneticPr fontId="2"/>
  </si>
  <si>
    <t>新居浜</t>
    <rPh sb="0" eb="3">
      <t>ニイハマ</t>
    </rPh>
    <phoneticPr fontId="2"/>
  </si>
  <si>
    <t>三島川之江</t>
    <rPh sb="0" eb="2">
      <t>ミシマ</t>
    </rPh>
    <rPh sb="2" eb="5">
      <t>カワノエ</t>
    </rPh>
    <phoneticPr fontId="2"/>
  </si>
  <si>
    <t>第七管区計</t>
    <rPh sb="0" eb="1">
      <t>ダイ</t>
    </rPh>
    <rPh sb="1" eb="2">
      <t>ナナ</t>
    </rPh>
    <rPh sb="2" eb="4">
      <t>カンク</t>
    </rPh>
    <rPh sb="4" eb="5">
      <t>ケイ</t>
    </rPh>
    <phoneticPr fontId="2"/>
  </si>
  <si>
    <t>宇　部</t>
    <rPh sb="0" eb="3">
      <t>ウベ</t>
    </rPh>
    <phoneticPr fontId="2"/>
  </si>
  <si>
    <t>博　多</t>
    <rPh sb="0" eb="3">
      <t>ハカタ</t>
    </rPh>
    <phoneticPr fontId="2"/>
  </si>
  <si>
    <t>三　池</t>
    <rPh sb="0" eb="3">
      <t>ミイケ</t>
    </rPh>
    <phoneticPr fontId="2"/>
  </si>
  <si>
    <t>唐　津</t>
    <rPh sb="0" eb="3">
      <t>カラツ</t>
    </rPh>
    <phoneticPr fontId="2"/>
  </si>
  <si>
    <t>伊万里</t>
    <rPh sb="0" eb="3">
      <t>イマリ</t>
    </rPh>
    <phoneticPr fontId="2"/>
  </si>
  <si>
    <t>長　崎</t>
    <rPh sb="0" eb="3">
      <t>ナガサキ</t>
    </rPh>
    <phoneticPr fontId="2"/>
  </si>
  <si>
    <t>佐世保</t>
    <rPh sb="0" eb="3">
      <t>サセボ</t>
    </rPh>
    <phoneticPr fontId="2"/>
  </si>
  <si>
    <t>厳　原</t>
    <rPh sb="0" eb="3">
      <t>イヅハラ</t>
    </rPh>
    <phoneticPr fontId="2"/>
  </si>
  <si>
    <t>大　分</t>
    <rPh sb="0" eb="3">
      <t>オオイタ</t>
    </rPh>
    <phoneticPr fontId="2"/>
  </si>
  <si>
    <t>萩</t>
    <rPh sb="0" eb="1">
      <t>ハギ</t>
    </rPh>
    <phoneticPr fontId="2"/>
  </si>
  <si>
    <t>第八管区計</t>
    <rPh sb="0" eb="1">
      <t>ダイ</t>
    </rPh>
    <rPh sb="1" eb="2">
      <t>ハチ</t>
    </rPh>
    <rPh sb="2" eb="4">
      <t>カンク</t>
    </rPh>
    <rPh sb="4" eb="5">
      <t>ケイ</t>
    </rPh>
    <phoneticPr fontId="2"/>
  </si>
  <si>
    <t>舞　鶴</t>
    <rPh sb="0" eb="3">
      <t>マイヅル</t>
    </rPh>
    <phoneticPr fontId="2"/>
  </si>
  <si>
    <t>宮　津</t>
    <rPh sb="0" eb="3">
      <t>ミヤヅ</t>
    </rPh>
    <phoneticPr fontId="2"/>
  </si>
  <si>
    <t>敦　賀</t>
    <rPh sb="0" eb="3">
      <t>ツルガ</t>
    </rPh>
    <phoneticPr fontId="2"/>
  </si>
  <si>
    <t>福　井</t>
    <rPh sb="0" eb="3">
      <t>フクイ</t>
    </rPh>
    <phoneticPr fontId="2"/>
  </si>
  <si>
    <t>境</t>
    <rPh sb="0" eb="1">
      <t>サカイ</t>
    </rPh>
    <phoneticPr fontId="2"/>
  </si>
  <si>
    <t>浜　田</t>
    <rPh sb="0" eb="3">
      <t>ハマダ</t>
    </rPh>
    <phoneticPr fontId="2"/>
  </si>
  <si>
    <t>第九管区計</t>
    <rPh sb="0" eb="1">
      <t>ダイ</t>
    </rPh>
    <rPh sb="1" eb="2">
      <t>ク</t>
    </rPh>
    <rPh sb="2" eb="4">
      <t>カンク</t>
    </rPh>
    <rPh sb="4" eb="5">
      <t>ケイ</t>
    </rPh>
    <phoneticPr fontId="2"/>
  </si>
  <si>
    <t>新　潟</t>
    <rPh sb="0" eb="3">
      <t>ニイガタ</t>
    </rPh>
    <phoneticPr fontId="2"/>
  </si>
  <si>
    <t>両　津</t>
    <rPh sb="0" eb="3">
      <t>リョウツ</t>
    </rPh>
    <phoneticPr fontId="2"/>
  </si>
  <si>
    <t>直江津</t>
    <rPh sb="0" eb="3">
      <t>ナオエツ</t>
    </rPh>
    <phoneticPr fontId="2"/>
  </si>
  <si>
    <t>伏木富山</t>
    <rPh sb="0" eb="2">
      <t>フシキ</t>
    </rPh>
    <rPh sb="2" eb="4">
      <t>トヤマ</t>
    </rPh>
    <phoneticPr fontId="2"/>
  </si>
  <si>
    <t>七　尾</t>
    <rPh sb="0" eb="3">
      <t>ナナオ</t>
    </rPh>
    <phoneticPr fontId="2"/>
  </si>
  <si>
    <t>金　沢</t>
    <rPh sb="0" eb="3">
      <t>カナザワ</t>
    </rPh>
    <phoneticPr fontId="2"/>
  </si>
  <si>
    <t>第十管区計</t>
    <rPh sb="0" eb="1">
      <t>ダイ</t>
    </rPh>
    <rPh sb="1" eb="2">
      <t>ジュウ</t>
    </rPh>
    <rPh sb="2" eb="4">
      <t>カンク</t>
    </rPh>
    <rPh sb="4" eb="5">
      <t>ケイ</t>
    </rPh>
    <phoneticPr fontId="2"/>
  </si>
  <si>
    <t>鹿児島</t>
    <rPh sb="0" eb="3">
      <t>カゴシマ</t>
    </rPh>
    <phoneticPr fontId="2"/>
  </si>
  <si>
    <t>喜　入</t>
    <rPh sb="0" eb="3">
      <t>キイレ</t>
    </rPh>
    <phoneticPr fontId="2"/>
  </si>
  <si>
    <t>三　角</t>
    <rPh sb="0" eb="3">
      <t>ミスミ</t>
    </rPh>
    <phoneticPr fontId="2"/>
  </si>
  <si>
    <t>細　島</t>
    <rPh sb="0" eb="3">
      <t>ホソジマ</t>
    </rPh>
    <phoneticPr fontId="2"/>
  </si>
  <si>
    <t>名　瀬</t>
    <rPh sb="0" eb="3">
      <t>ナゼ</t>
    </rPh>
    <phoneticPr fontId="2"/>
  </si>
  <si>
    <t>第十一管区計</t>
    <rPh sb="0" eb="1">
      <t>ダイ</t>
    </rPh>
    <rPh sb="1" eb="2">
      <t>ジュウ</t>
    </rPh>
    <rPh sb="2" eb="3">
      <t>イチ</t>
    </rPh>
    <rPh sb="3" eb="5">
      <t>カンク</t>
    </rPh>
    <rPh sb="5" eb="6">
      <t>ケイ</t>
    </rPh>
    <phoneticPr fontId="2"/>
  </si>
  <si>
    <t>那　覇</t>
    <rPh sb="0" eb="3">
      <t>ナハ</t>
    </rPh>
    <phoneticPr fontId="2"/>
  </si>
  <si>
    <t>金武中城</t>
    <rPh sb="0" eb="1">
      <t>キン</t>
    </rPh>
    <rPh sb="1" eb="2">
      <t>タケ</t>
    </rPh>
    <rPh sb="2" eb="4">
      <t>ナカグスク</t>
    </rPh>
    <phoneticPr fontId="2"/>
  </si>
  <si>
    <t>２　港別船舶入港状況</t>
    <rPh sb="2" eb="3">
      <t>ミナト</t>
    </rPh>
    <rPh sb="3" eb="4">
      <t>ベツ</t>
    </rPh>
    <rPh sb="4" eb="6">
      <t>センパク</t>
    </rPh>
    <rPh sb="6" eb="8">
      <t>ニュウコウ</t>
    </rPh>
    <rPh sb="8" eb="10">
      <t>ジョウキョウ</t>
    </rPh>
    <phoneticPr fontId="2"/>
  </si>
  <si>
    <t>　　　　     事項別
特定港別</t>
    <rPh sb="9" eb="11">
      <t>ジコウ</t>
    </rPh>
    <rPh sb="11" eb="12">
      <t>シュベツ</t>
    </rPh>
    <rPh sb="17" eb="19">
      <t>トクテイ</t>
    </rPh>
    <rPh sb="19" eb="20">
      <t>ミナト</t>
    </rPh>
    <rPh sb="20" eb="21">
      <t>ベツ</t>
    </rPh>
    <phoneticPr fontId="2"/>
  </si>
  <si>
    <t>ト　ン　数　階　層</t>
    <rPh sb="4" eb="5">
      <t>スウ</t>
    </rPh>
    <rPh sb="6" eb="9">
      <t>カイソウ</t>
    </rPh>
    <phoneticPr fontId="2"/>
  </si>
  <si>
    <t>20ﾄﾝ以上
～
100ﾄﾝ未満</t>
    <rPh sb="4" eb="6">
      <t>イジョウ</t>
    </rPh>
    <rPh sb="14" eb="16">
      <t>ミマン</t>
    </rPh>
    <phoneticPr fontId="2"/>
  </si>
  <si>
    <t>100,000ﾄﾝ
以上</t>
    <rPh sb="11" eb="13">
      <t>イジョウ</t>
    </rPh>
    <phoneticPr fontId="2"/>
  </si>
  <si>
    <t>３　港別外国船舶入港状況</t>
    <rPh sb="2" eb="3">
      <t>ミナト</t>
    </rPh>
    <rPh sb="3" eb="4">
      <t>ベツ</t>
    </rPh>
    <rPh sb="4" eb="6">
      <t>ガイコクセン</t>
    </rPh>
    <rPh sb="6" eb="8">
      <t>センパク</t>
    </rPh>
    <rPh sb="8" eb="10">
      <t>ニュウコウ</t>
    </rPh>
    <rPh sb="10" eb="12">
      <t>ジョウキョウ</t>
    </rPh>
    <phoneticPr fontId="2"/>
  </si>
  <si>
    <t>　   　　　　事項別
特定港別</t>
    <rPh sb="8" eb="10">
      <t>ジコウ</t>
    </rPh>
    <rPh sb="10" eb="11">
      <t>シュベツ</t>
    </rPh>
    <rPh sb="15" eb="17">
      <t>トクテイ</t>
    </rPh>
    <rPh sb="17" eb="18">
      <t>ミナト</t>
    </rPh>
    <rPh sb="18" eb="19">
      <t>ベツ</t>
    </rPh>
    <phoneticPr fontId="2"/>
  </si>
  <si>
    <t>韓　国</t>
    <rPh sb="0" eb="3">
      <t>カンコク</t>
    </rPh>
    <phoneticPr fontId="2"/>
  </si>
  <si>
    <t>中　国</t>
    <rPh sb="0" eb="3">
      <t>チュウゴク</t>
    </rPh>
    <phoneticPr fontId="2"/>
  </si>
  <si>
    <t>（台　湾）</t>
    <rPh sb="1" eb="4">
      <t>タイワン</t>
    </rPh>
    <phoneticPr fontId="2"/>
  </si>
  <si>
    <t>４　港別危険物荷役状況</t>
    <rPh sb="2" eb="3">
      <t>ミナト</t>
    </rPh>
    <rPh sb="3" eb="4">
      <t>ベツ</t>
    </rPh>
    <rPh sb="4" eb="7">
      <t>キケンブツ</t>
    </rPh>
    <rPh sb="7" eb="9">
      <t>ニヤク</t>
    </rPh>
    <rPh sb="9" eb="11">
      <t>ジョウキョウ</t>
    </rPh>
    <phoneticPr fontId="5"/>
  </si>
  <si>
    <t>（単位：隻、トン）</t>
    <rPh sb="1" eb="3">
      <t>タンイ</t>
    </rPh>
    <rPh sb="4" eb="5">
      <t>セキスウ</t>
    </rPh>
    <phoneticPr fontId="5"/>
  </si>
  <si>
    <t>　　　　　　　　種類
 特定港別</t>
    <rPh sb="8" eb="10">
      <t>シュルイ</t>
    </rPh>
    <rPh sb="14" eb="15">
      <t>ミナト</t>
    </rPh>
    <rPh sb="15" eb="16">
      <t>ベツ</t>
    </rPh>
    <phoneticPr fontId="5"/>
  </si>
  <si>
    <t>合　　　　　計</t>
    <rPh sb="0" eb="7">
      <t>ゴウケイ</t>
    </rPh>
    <phoneticPr fontId="5"/>
  </si>
  <si>
    <t>高　圧　ガ　ス</t>
    <rPh sb="0" eb="3">
      <t>コウアツ</t>
    </rPh>
    <phoneticPr fontId="5"/>
  </si>
  <si>
    <t>腐しよく性物質</t>
    <rPh sb="0" eb="1">
      <t>フショク</t>
    </rPh>
    <rPh sb="4" eb="5">
      <t>セイ</t>
    </rPh>
    <rPh sb="5" eb="7">
      <t>ブッシツ</t>
    </rPh>
    <phoneticPr fontId="5"/>
  </si>
  <si>
    <t>そ　　の　　他</t>
    <rPh sb="0" eb="7">
      <t>ソノタ</t>
    </rPh>
    <phoneticPr fontId="5"/>
  </si>
  <si>
    <t>隻 数</t>
    <rPh sb="0" eb="3">
      <t>セキスウ</t>
    </rPh>
    <phoneticPr fontId="5"/>
  </si>
  <si>
    <t>荷 役 量</t>
    <rPh sb="0" eb="3">
      <t>ニヤク</t>
    </rPh>
    <rPh sb="4" eb="5">
      <t>リョウ</t>
    </rPh>
    <phoneticPr fontId="5"/>
  </si>
  <si>
    <t>合計</t>
    <rPh sb="0" eb="2">
      <t>ゴウケイ</t>
    </rPh>
    <phoneticPr fontId="5"/>
  </si>
  <si>
    <t>小樽</t>
    <rPh sb="0" eb="2">
      <t>オタル</t>
    </rPh>
    <phoneticPr fontId="5"/>
  </si>
  <si>
    <t>留萌</t>
    <rPh sb="0" eb="2">
      <t>ルモイ</t>
    </rPh>
    <phoneticPr fontId="5"/>
  </si>
  <si>
    <t>稚内</t>
    <rPh sb="0" eb="2">
      <t>ワッカナイ</t>
    </rPh>
    <phoneticPr fontId="5"/>
  </si>
  <si>
    <t>函館</t>
    <rPh sb="0" eb="2">
      <t>ハコダテ</t>
    </rPh>
    <phoneticPr fontId="5"/>
  </si>
  <si>
    <t>室蘭</t>
    <rPh sb="0" eb="2">
      <t>ムロラン</t>
    </rPh>
    <phoneticPr fontId="5"/>
  </si>
  <si>
    <t>苫小牧</t>
    <rPh sb="0" eb="3">
      <t>トマコマイ</t>
    </rPh>
    <phoneticPr fontId="5"/>
  </si>
  <si>
    <t>釧路</t>
    <rPh sb="0" eb="2">
      <t>クシロ</t>
    </rPh>
    <phoneticPr fontId="5"/>
  </si>
  <si>
    <t>根室</t>
    <rPh sb="0" eb="2">
      <t>ネムロ</t>
    </rPh>
    <phoneticPr fontId="5"/>
  </si>
  <si>
    <t>第二管区計</t>
    <rPh sb="0" eb="1">
      <t>ダイ</t>
    </rPh>
    <rPh sb="1" eb="2">
      <t>２</t>
    </rPh>
    <rPh sb="2" eb="4">
      <t>カンク</t>
    </rPh>
    <rPh sb="4" eb="5">
      <t>ケイ</t>
    </rPh>
    <phoneticPr fontId="5"/>
  </si>
  <si>
    <t>仙台塩釜</t>
    <rPh sb="0" eb="2">
      <t>センダイ</t>
    </rPh>
    <rPh sb="2" eb="4">
      <t>シオガマ</t>
    </rPh>
    <phoneticPr fontId="5"/>
  </si>
  <si>
    <t>石巻</t>
    <rPh sb="0" eb="2">
      <t>イシノマキ</t>
    </rPh>
    <phoneticPr fontId="5"/>
  </si>
  <si>
    <t>青森</t>
    <rPh sb="0" eb="2">
      <t>アオモリ</t>
    </rPh>
    <phoneticPr fontId="5"/>
  </si>
  <si>
    <t>八戸</t>
    <rPh sb="0" eb="2">
      <t>ハチノヘ</t>
    </rPh>
    <phoneticPr fontId="5"/>
  </si>
  <si>
    <t>むつ小川原</t>
    <rPh sb="2" eb="4">
      <t>オガワ</t>
    </rPh>
    <rPh sb="4" eb="5">
      <t>ハラ</t>
    </rPh>
    <phoneticPr fontId="5"/>
  </si>
  <si>
    <t>釜石</t>
    <rPh sb="0" eb="2">
      <t>カマイシ</t>
    </rPh>
    <phoneticPr fontId="5"/>
  </si>
  <si>
    <t>秋田船川</t>
    <rPh sb="0" eb="2">
      <t>アキタ</t>
    </rPh>
    <rPh sb="2" eb="3">
      <t>フネ</t>
    </rPh>
    <rPh sb="3" eb="4">
      <t>カワ</t>
    </rPh>
    <phoneticPr fontId="5"/>
  </si>
  <si>
    <t>酒田</t>
    <rPh sb="0" eb="2">
      <t>サカタ</t>
    </rPh>
    <phoneticPr fontId="5"/>
  </si>
  <si>
    <t>小名浜</t>
    <rPh sb="0" eb="1">
      <t>チイ</t>
    </rPh>
    <rPh sb="1" eb="2">
      <t>ナマエ</t>
    </rPh>
    <rPh sb="2" eb="3">
      <t>ハマ</t>
    </rPh>
    <phoneticPr fontId="5"/>
  </si>
  <si>
    <t>第三管区計</t>
    <rPh sb="0" eb="1">
      <t>ダイ</t>
    </rPh>
    <rPh sb="1" eb="2">
      <t>３</t>
    </rPh>
    <rPh sb="2" eb="4">
      <t>カンク</t>
    </rPh>
    <rPh sb="4" eb="5">
      <t>ケイ</t>
    </rPh>
    <phoneticPr fontId="5"/>
  </si>
  <si>
    <t>京浜（東京区）</t>
    <rPh sb="0" eb="2">
      <t>ケイヒン</t>
    </rPh>
    <rPh sb="3" eb="5">
      <t>トウキョウ</t>
    </rPh>
    <rPh sb="5" eb="6">
      <t>ク</t>
    </rPh>
    <phoneticPr fontId="5"/>
  </si>
  <si>
    <t>京浜（川崎区）</t>
    <rPh sb="0" eb="2">
      <t>ケイヒン</t>
    </rPh>
    <rPh sb="3" eb="5">
      <t>カワサキ</t>
    </rPh>
    <rPh sb="5" eb="6">
      <t>ク</t>
    </rPh>
    <phoneticPr fontId="5"/>
  </si>
  <si>
    <t>京浜（横浜区）</t>
    <rPh sb="0" eb="2">
      <t>ケイヒン</t>
    </rPh>
    <rPh sb="3" eb="5">
      <t>ヨコハマ</t>
    </rPh>
    <rPh sb="5" eb="6">
      <t>ク</t>
    </rPh>
    <phoneticPr fontId="5"/>
  </si>
  <si>
    <t>日立</t>
    <rPh sb="0" eb="2">
      <t>ヒタチ</t>
    </rPh>
    <phoneticPr fontId="5"/>
  </si>
  <si>
    <t>鹿島</t>
    <rPh sb="0" eb="2">
      <t>カシマ</t>
    </rPh>
    <phoneticPr fontId="5"/>
  </si>
  <si>
    <t>千葉</t>
    <rPh sb="0" eb="2">
      <t>チバ</t>
    </rPh>
    <phoneticPr fontId="5"/>
  </si>
  <si>
    <t>木更津</t>
    <rPh sb="0" eb="3">
      <t>キサラヅ</t>
    </rPh>
    <phoneticPr fontId="5"/>
  </si>
  <si>
    <t>横須賀</t>
    <rPh sb="0" eb="3">
      <t>ヨコスカ</t>
    </rPh>
    <phoneticPr fontId="5"/>
  </si>
  <si>
    <t>清水</t>
    <rPh sb="0" eb="2">
      <t>シミズ</t>
    </rPh>
    <phoneticPr fontId="5"/>
  </si>
  <si>
    <t>田子の浦</t>
    <rPh sb="0" eb="4">
      <t>タゴノウラ</t>
    </rPh>
    <phoneticPr fontId="5"/>
  </si>
  <si>
    <t>第四管区計</t>
    <rPh sb="1" eb="2">
      <t>４</t>
    </rPh>
    <phoneticPr fontId="5"/>
  </si>
  <si>
    <t>名古屋</t>
    <rPh sb="0" eb="3">
      <t>ナゴヤ</t>
    </rPh>
    <phoneticPr fontId="5"/>
  </si>
  <si>
    <t>衣浦</t>
    <rPh sb="0" eb="1">
      <t>イ</t>
    </rPh>
    <rPh sb="1" eb="2">
      <t>ウラ</t>
    </rPh>
    <phoneticPr fontId="5"/>
  </si>
  <si>
    <t>三河</t>
    <rPh sb="0" eb="2">
      <t>ミカワ</t>
    </rPh>
    <phoneticPr fontId="5"/>
  </si>
  <si>
    <t>四日市</t>
    <rPh sb="0" eb="3">
      <t>ヨッカイチ</t>
    </rPh>
    <phoneticPr fontId="5"/>
  </si>
  <si>
    <t>第五管区計</t>
    <rPh sb="0" eb="1">
      <t>ダイ</t>
    </rPh>
    <rPh sb="1" eb="2">
      <t>５</t>
    </rPh>
    <rPh sb="2" eb="4">
      <t>カンク</t>
    </rPh>
    <rPh sb="4" eb="5">
      <t>ケイ</t>
    </rPh>
    <phoneticPr fontId="5"/>
  </si>
  <si>
    <t>阪南</t>
    <rPh sb="0" eb="2">
      <t>ハンナン</t>
    </rPh>
    <phoneticPr fontId="5"/>
  </si>
  <si>
    <t>泉州</t>
    <rPh sb="0" eb="2">
      <t>センシュウ</t>
    </rPh>
    <phoneticPr fontId="5"/>
  </si>
  <si>
    <t>姫路</t>
    <rPh sb="0" eb="2">
      <t>ヒメジ</t>
    </rPh>
    <phoneticPr fontId="5"/>
  </si>
  <si>
    <t>東播磨</t>
    <rPh sb="0" eb="1">
      <t>ヒガシ</t>
    </rPh>
    <rPh sb="1" eb="3">
      <t>ハリマ</t>
    </rPh>
    <phoneticPr fontId="5"/>
  </si>
  <si>
    <t>田辺</t>
    <rPh sb="0" eb="2">
      <t>タナベ</t>
    </rPh>
    <phoneticPr fontId="5"/>
  </si>
  <si>
    <t>和歌山下津</t>
    <rPh sb="0" eb="3">
      <t>ワカヤマ</t>
    </rPh>
    <rPh sb="3" eb="5">
      <t>シモツ</t>
    </rPh>
    <phoneticPr fontId="5"/>
  </si>
  <si>
    <t>高知</t>
    <rPh sb="0" eb="2">
      <t>コウチ</t>
    </rPh>
    <phoneticPr fontId="5"/>
  </si>
  <si>
    <t>第六管区計</t>
    <rPh sb="0" eb="1">
      <t>ダイ</t>
    </rPh>
    <rPh sb="1" eb="2">
      <t>６</t>
    </rPh>
    <rPh sb="2" eb="4">
      <t>カンク</t>
    </rPh>
    <rPh sb="4" eb="5">
      <t>ケイ</t>
    </rPh>
    <phoneticPr fontId="5"/>
  </si>
  <si>
    <t>広島</t>
    <rPh sb="0" eb="2">
      <t>ヒロシマ</t>
    </rPh>
    <phoneticPr fontId="5"/>
  </si>
  <si>
    <t>岩国</t>
    <rPh sb="0" eb="2">
      <t>イワクニ</t>
    </rPh>
    <phoneticPr fontId="5"/>
  </si>
  <si>
    <t>柳井</t>
    <rPh sb="0" eb="2">
      <t>ヤナギイ</t>
    </rPh>
    <phoneticPr fontId="5"/>
  </si>
  <si>
    <t>水島</t>
    <rPh sb="0" eb="2">
      <t>ミズシマ</t>
    </rPh>
    <phoneticPr fontId="5"/>
  </si>
  <si>
    <t>宇野</t>
    <rPh sb="0" eb="2">
      <t>ウノ</t>
    </rPh>
    <phoneticPr fontId="5"/>
  </si>
  <si>
    <t>福山</t>
    <rPh sb="0" eb="2">
      <t>フクヤマ</t>
    </rPh>
    <phoneticPr fontId="5"/>
  </si>
  <si>
    <t>呉</t>
    <rPh sb="0" eb="1">
      <t>クレ</t>
    </rPh>
    <phoneticPr fontId="5"/>
  </si>
  <si>
    <t>徳山下松</t>
    <rPh sb="0" eb="2">
      <t>トクヤマ</t>
    </rPh>
    <rPh sb="2" eb="4">
      <t>シモマツ</t>
    </rPh>
    <phoneticPr fontId="5"/>
  </si>
  <si>
    <t>三田尻中関</t>
    <rPh sb="0" eb="2">
      <t>ミタ</t>
    </rPh>
    <rPh sb="2" eb="3">
      <t>シリ</t>
    </rPh>
    <rPh sb="3" eb="4">
      <t>ナカ</t>
    </rPh>
    <rPh sb="4" eb="5">
      <t>セキ</t>
    </rPh>
    <phoneticPr fontId="5"/>
  </si>
  <si>
    <t>高松</t>
    <rPh sb="0" eb="2">
      <t>タカマツ</t>
    </rPh>
    <phoneticPr fontId="5"/>
  </si>
  <si>
    <t>坂出</t>
    <rPh sb="0" eb="2">
      <t>サカイデ</t>
    </rPh>
    <phoneticPr fontId="5"/>
  </si>
  <si>
    <t>松山</t>
    <rPh sb="0" eb="2">
      <t>マツヤマ</t>
    </rPh>
    <phoneticPr fontId="5"/>
  </si>
  <si>
    <t>今治</t>
    <rPh sb="0" eb="2">
      <t>イマバリ</t>
    </rPh>
    <phoneticPr fontId="5"/>
  </si>
  <si>
    <t>新居浜</t>
    <rPh sb="0" eb="3">
      <t>ニイハマ</t>
    </rPh>
    <phoneticPr fontId="5"/>
  </si>
  <si>
    <t>三島川之江</t>
    <rPh sb="0" eb="2">
      <t>ミシマ</t>
    </rPh>
    <rPh sb="2" eb="5">
      <t>カワノエ</t>
    </rPh>
    <phoneticPr fontId="5"/>
  </si>
  <si>
    <t>第七管区計</t>
    <rPh sb="0" eb="1">
      <t>ダイ</t>
    </rPh>
    <rPh sb="1" eb="2">
      <t>７</t>
    </rPh>
    <rPh sb="2" eb="4">
      <t>カンク</t>
    </rPh>
    <rPh sb="4" eb="5">
      <t>ケイ</t>
    </rPh>
    <phoneticPr fontId="5"/>
  </si>
  <si>
    <t>宇部</t>
    <rPh sb="0" eb="2">
      <t>ウベ</t>
    </rPh>
    <phoneticPr fontId="5"/>
  </si>
  <si>
    <t>博多</t>
    <rPh sb="0" eb="2">
      <t>ハカタ</t>
    </rPh>
    <phoneticPr fontId="5"/>
  </si>
  <si>
    <t>三池</t>
    <rPh sb="0" eb="2">
      <t>ミイケ</t>
    </rPh>
    <phoneticPr fontId="5"/>
  </si>
  <si>
    <t>唐津</t>
    <rPh sb="0" eb="2">
      <t>カラツ</t>
    </rPh>
    <phoneticPr fontId="5"/>
  </si>
  <si>
    <t>伊万里</t>
    <rPh sb="0" eb="3">
      <t>イマリ</t>
    </rPh>
    <phoneticPr fontId="5"/>
  </si>
  <si>
    <t>長崎</t>
    <rPh sb="0" eb="2">
      <t>ナガサキ</t>
    </rPh>
    <phoneticPr fontId="5"/>
  </si>
  <si>
    <t>佐世保</t>
    <rPh sb="0" eb="3">
      <t>サセボ</t>
    </rPh>
    <phoneticPr fontId="5"/>
  </si>
  <si>
    <t>厳原</t>
    <rPh sb="0" eb="2">
      <t>イヅハラ</t>
    </rPh>
    <phoneticPr fontId="5"/>
  </si>
  <si>
    <t>大分</t>
    <rPh sb="0" eb="2">
      <t>オオイタ</t>
    </rPh>
    <phoneticPr fontId="5"/>
  </si>
  <si>
    <t>萩</t>
    <rPh sb="0" eb="1">
      <t>ハギ</t>
    </rPh>
    <phoneticPr fontId="5"/>
  </si>
  <si>
    <t>第八管区計</t>
    <rPh sb="0" eb="1">
      <t>ダイ</t>
    </rPh>
    <rPh sb="1" eb="2">
      <t>８</t>
    </rPh>
    <rPh sb="2" eb="4">
      <t>カンク</t>
    </rPh>
    <rPh sb="4" eb="5">
      <t>ケイ</t>
    </rPh>
    <phoneticPr fontId="5"/>
  </si>
  <si>
    <t>舞鶴</t>
    <rPh sb="0" eb="2">
      <t>マイヅル</t>
    </rPh>
    <phoneticPr fontId="5"/>
  </si>
  <si>
    <t>宮津</t>
    <rPh sb="0" eb="2">
      <t>ミヤツ</t>
    </rPh>
    <phoneticPr fontId="5"/>
  </si>
  <si>
    <t>敦賀</t>
    <rPh sb="0" eb="2">
      <t>ツルガ</t>
    </rPh>
    <phoneticPr fontId="5"/>
  </si>
  <si>
    <t>福井</t>
    <rPh sb="0" eb="2">
      <t>フクイ</t>
    </rPh>
    <phoneticPr fontId="5"/>
  </si>
  <si>
    <t>境</t>
    <rPh sb="0" eb="1">
      <t>サカイ</t>
    </rPh>
    <phoneticPr fontId="5"/>
  </si>
  <si>
    <t>浜田</t>
    <rPh sb="0" eb="2">
      <t>ハマダ</t>
    </rPh>
    <phoneticPr fontId="5"/>
  </si>
  <si>
    <t>第九管区計</t>
    <rPh sb="0" eb="1">
      <t>ダイ</t>
    </rPh>
    <rPh sb="1" eb="2">
      <t>９</t>
    </rPh>
    <rPh sb="2" eb="4">
      <t>カンク</t>
    </rPh>
    <rPh sb="4" eb="5">
      <t>ケイ</t>
    </rPh>
    <phoneticPr fontId="5"/>
  </si>
  <si>
    <t>新潟</t>
    <rPh sb="0" eb="2">
      <t>ニイガタ</t>
    </rPh>
    <phoneticPr fontId="5"/>
  </si>
  <si>
    <t>両津</t>
    <rPh sb="0" eb="2">
      <t>リョウツ</t>
    </rPh>
    <phoneticPr fontId="5"/>
  </si>
  <si>
    <t>直江津</t>
    <rPh sb="0" eb="3">
      <t>ナオエツ</t>
    </rPh>
    <phoneticPr fontId="5"/>
  </si>
  <si>
    <t>七尾</t>
    <rPh sb="0" eb="2">
      <t>ナナオ</t>
    </rPh>
    <phoneticPr fontId="5"/>
  </si>
  <si>
    <t>金沢</t>
    <rPh sb="0" eb="2">
      <t>カナザワ</t>
    </rPh>
    <phoneticPr fontId="5"/>
  </si>
  <si>
    <t>第十管区計</t>
    <rPh sb="0" eb="1">
      <t>ダイ</t>
    </rPh>
    <rPh sb="1" eb="2">
      <t>１０</t>
    </rPh>
    <rPh sb="2" eb="4">
      <t>カンク</t>
    </rPh>
    <rPh sb="4" eb="5">
      <t>ケイ</t>
    </rPh>
    <phoneticPr fontId="5"/>
  </si>
  <si>
    <t>鹿児島</t>
    <rPh sb="0" eb="3">
      <t>カゴシマ</t>
    </rPh>
    <phoneticPr fontId="5"/>
  </si>
  <si>
    <t>喜入</t>
    <rPh sb="0" eb="2">
      <t>キイレ</t>
    </rPh>
    <phoneticPr fontId="5"/>
  </si>
  <si>
    <t>三角</t>
    <rPh sb="0" eb="1">
      <t>ミスミ</t>
    </rPh>
    <rPh sb="1" eb="2">
      <t>カド</t>
    </rPh>
    <phoneticPr fontId="5"/>
  </si>
  <si>
    <t>細島</t>
    <rPh sb="0" eb="2">
      <t>ホソシマ</t>
    </rPh>
    <phoneticPr fontId="5"/>
  </si>
  <si>
    <t>名瀬</t>
    <rPh sb="0" eb="2">
      <t>ナゼ</t>
    </rPh>
    <phoneticPr fontId="5"/>
  </si>
  <si>
    <t>第十一管区計</t>
    <rPh sb="0" eb="1">
      <t>ダイ</t>
    </rPh>
    <rPh sb="1" eb="3">
      <t>１１</t>
    </rPh>
    <rPh sb="3" eb="5">
      <t>カンク</t>
    </rPh>
    <rPh sb="5" eb="6">
      <t>ケイ</t>
    </rPh>
    <phoneticPr fontId="5"/>
  </si>
  <si>
    <t>那覇</t>
    <rPh sb="0" eb="2">
      <t>ナハ</t>
    </rPh>
    <phoneticPr fontId="5"/>
  </si>
  <si>
    <t>金武中城</t>
    <rPh sb="0" eb="1">
      <t>キン</t>
    </rPh>
    <rPh sb="1" eb="2">
      <t>ブ</t>
    </rPh>
    <rPh sb="2" eb="4">
      <t>ナカグスク</t>
    </rPh>
    <phoneticPr fontId="5"/>
  </si>
  <si>
    <t>引火性液体類
容器等級Ⅱ</t>
    <rPh sb="0" eb="3">
      <t>インカセイ</t>
    </rPh>
    <rPh sb="3" eb="5">
      <t>エキタイ</t>
    </rPh>
    <rPh sb="5" eb="6">
      <t>ルイ</t>
    </rPh>
    <rPh sb="7" eb="9">
      <t>ヨウキ</t>
    </rPh>
    <rPh sb="9" eb="11">
      <t>トウキュウ</t>
    </rPh>
    <phoneticPr fontId="5"/>
  </si>
  <si>
    <t>引火性液体類
容器等級Ⅰ</t>
    <rPh sb="0" eb="2">
      <t>インカ</t>
    </rPh>
    <rPh sb="2" eb="3">
      <t>セイ</t>
    </rPh>
    <rPh sb="3" eb="5">
      <t>エキタイ</t>
    </rPh>
    <rPh sb="5" eb="6">
      <t>ルイ</t>
    </rPh>
    <rPh sb="7" eb="9">
      <t>ヨウキ</t>
    </rPh>
    <rPh sb="9" eb="11">
      <t>トウキュウ</t>
    </rPh>
    <phoneticPr fontId="5"/>
  </si>
  <si>
    <t>引火性液体類
容器等級Ⅲ</t>
    <rPh sb="0" eb="3">
      <t>インカセイ</t>
    </rPh>
    <rPh sb="3" eb="5">
      <t>エキタイ</t>
    </rPh>
    <rPh sb="5" eb="6">
      <t>ルイ</t>
    </rPh>
    <rPh sb="7" eb="9">
      <t>ヨウキ</t>
    </rPh>
    <rPh sb="9" eb="11">
      <t>トウキュウ</t>
    </rPh>
    <phoneticPr fontId="5"/>
  </si>
  <si>
    <t>尾道糸崎</t>
    <rPh sb="0" eb="2">
      <t>オノミチ</t>
    </rPh>
    <rPh sb="2" eb="3">
      <t>イト</t>
    </rPh>
    <rPh sb="3" eb="4">
      <t>サキ</t>
    </rPh>
    <phoneticPr fontId="5"/>
  </si>
  <si>
    <t>伏木富山</t>
    <rPh sb="0" eb="2">
      <t>フシキ</t>
    </rPh>
    <rPh sb="2" eb="4">
      <t>トヤマ</t>
    </rPh>
    <phoneticPr fontId="5"/>
  </si>
  <si>
    <t>徳島小松島</t>
    <rPh sb="0" eb="2">
      <t>トクシマ</t>
    </rPh>
    <rPh sb="2" eb="5">
      <t>コマツシマ</t>
    </rPh>
    <phoneticPr fontId="5"/>
  </si>
  <si>
    <t>いかだ
けい留・
運行</t>
    <rPh sb="6" eb="7">
      <t>リュウ</t>
    </rPh>
    <rPh sb="9" eb="11">
      <t>ウンコウ</t>
    </rPh>
    <phoneticPr fontId="2"/>
  </si>
  <si>
    <t>（単位：件）</t>
    <rPh sb="1" eb="3">
      <t>タンイ</t>
    </rPh>
    <rPh sb="4" eb="5">
      <t>ケン</t>
    </rPh>
    <phoneticPr fontId="2"/>
  </si>
  <si>
    <t>（単位：隻）</t>
    <rPh sb="1" eb="3">
      <t>タンイ</t>
    </rPh>
    <rPh sb="4" eb="5">
      <t>セキ</t>
    </rPh>
    <phoneticPr fontId="2"/>
  </si>
  <si>
    <t>１　港務状況比較表（対前年比）</t>
    <rPh sb="2" eb="3">
      <t>ミナト</t>
    </rPh>
    <rPh sb="3" eb="4">
      <t>ム</t>
    </rPh>
    <rPh sb="4" eb="6">
      <t>ジョウキョウ</t>
    </rPh>
    <rPh sb="6" eb="8">
      <t>ヒカク</t>
    </rPh>
    <rPh sb="8" eb="9">
      <t>ヒョウ</t>
    </rPh>
    <rPh sb="10" eb="11">
      <t>タイ</t>
    </rPh>
    <rPh sb="11" eb="13">
      <t>ゼンネン</t>
    </rPh>
    <rPh sb="13" eb="14">
      <t>ヒ</t>
    </rPh>
    <phoneticPr fontId="2"/>
  </si>
  <si>
    <t>区　　　　　分</t>
    <rPh sb="0" eb="7">
      <t>クブン</t>
    </rPh>
    <phoneticPr fontId="2"/>
  </si>
  <si>
    <t>本　　年</t>
    <rPh sb="0" eb="4">
      <t>ホンネン</t>
    </rPh>
    <phoneticPr fontId="2"/>
  </si>
  <si>
    <t>前　　年</t>
    <rPh sb="0" eb="4">
      <t>ゼンネン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</si>
  <si>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</si>
  <si>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船舶交通の制限又は禁止件数</t>
    <rPh sb="0" eb="2">
      <t>センパク</t>
    </rPh>
    <rPh sb="2" eb="4">
      <t>コウツウ</t>
    </rPh>
    <rPh sb="5" eb="7">
      <t>セイゲン</t>
    </rPh>
    <rPh sb="7" eb="8">
      <t>マタ</t>
    </rPh>
    <rPh sb="9" eb="11">
      <t>キンシ</t>
    </rPh>
    <rPh sb="11" eb="13">
      <t>ケンスウ</t>
    </rPh>
    <phoneticPr fontId="2"/>
  </si>
  <si>
    <t>件</t>
    <rPh sb="0" eb="1">
      <t>ケン</t>
    </rPh>
    <phoneticPr fontId="2"/>
  </si>
  <si>
    <t>停泊場所の指定件数</t>
    <rPh sb="0" eb="2">
      <t>テイハク</t>
    </rPh>
    <rPh sb="2" eb="4">
      <t>バショ</t>
    </rPh>
    <rPh sb="5" eb="7">
      <t>シテイ</t>
    </rPh>
    <rPh sb="7" eb="9">
      <t>ケンスウ</t>
    </rPh>
    <phoneticPr fontId="2"/>
  </si>
  <si>
    <t>港内交通に関する許可件数</t>
    <rPh sb="0" eb="1">
      <t>ミナト</t>
    </rPh>
    <rPh sb="1" eb="2">
      <t>ナイ</t>
    </rPh>
    <rPh sb="2" eb="4">
      <t>コウツウ</t>
    </rPh>
    <rPh sb="5" eb="6">
      <t>カン</t>
    </rPh>
    <rPh sb="8" eb="10">
      <t>キョカ</t>
    </rPh>
    <rPh sb="10" eb="12">
      <t>ケンスウ</t>
    </rPh>
    <phoneticPr fontId="2"/>
  </si>
  <si>
    <t>入出港届出省略</t>
    <rPh sb="0" eb="2">
      <t>ニュウシュツ</t>
    </rPh>
    <rPh sb="2" eb="3">
      <t>ミナト</t>
    </rPh>
    <rPh sb="3" eb="5">
      <t>トドケデ</t>
    </rPh>
    <rPh sb="5" eb="7">
      <t>ショウリャク</t>
    </rPh>
    <phoneticPr fontId="2"/>
  </si>
  <si>
    <t>危険物荷役運搬</t>
    <rPh sb="0" eb="3">
      <t>キケンブツ</t>
    </rPh>
    <rPh sb="3" eb="5">
      <t>ニヤク</t>
    </rPh>
    <rPh sb="5" eb="7">
      <t>ウンパン</t>
    </rPh>
    <phoneticPr fontId="2"/>
  </si>
  <si>
    <t>港内工事作業</t>
    <rPh sb="0" eb="1">
      <t>ミナト</t>
    </rPh>
    <rPh sb="1" eb="2">
      <t>ナイ</t>
    </rPh>
    <rPh sb="2" eb="4">
      <t>コウジ</t>
    </rPh>
    <rPh sb="4" eb="6">
      <t>サギョウ</t>
    </rPh>
    <phoneticPr fontId="2"/>
  </si>
  <si>
    <t>港内行事</t>
    <rPh sb="0" eb="1">
      <t>ミナト</t>
    </rPh>
    <rPh sb="1" eb="2">
      <t>ナイ</t>
    </rPh>
    <rPh sb="2" eb="4">
      <t>ギョウジ</t>
    </rPh>
    <phoneticPr fontId="2"/>
  </si>
  <si>
    <t>竹木材荷卸</t>
    <rPh sb="0" eb="1">
      <t>タケ</t>
    </rPh>
    <rPh sb="1" eb="3">
      <t>モクザイ</t>
    </rPh>
    <rPh sb="3" eb="5">
      <t>ニオロ</t>
    </rPh>
    <phoneticPr fontId="2"/>
  </si>
  <si>
    <t>いかだけい留・運行</t>
    <rPh sb="5" eb="6">
      <t>リュウ</t>
    </rPh>
    <rPh sb="7" eb="8">
      <t>ウンコウ</t>
    </rPh>
    <rPh sb="8" eb="9">
      <t>イ</t>
    </rPh>
    <phoneticPr fontId="2"/>
  </si>
  <si>
    <t>港内交通整理のための届出受理件数</t>
    <rPh sb="0" eb="1">
      <t>ミナト</t>
    </rPh>
    <rPh sb="1" eb="2">
      <t>ナイ</t>
    </rPh>
    <rPh sb="2" eb="4">
      <t>コウツウ</t>
    </rPh>
    <rPh sb="4" eb="6">
      <t>セイリ</t>
    </rPh>
    <rPh sb="10" eb="12">
      <t>トドケデ</t>
    </rPh>
    <rPh sb="12" eb="14">
      <t>ジュリ</t>
    </rPh>
    <rPh sb="14" eb="16">
      <t>ケンスウ</t>
    </rPh>
    <phoneticPr fontId="2"/>
  </si>
  <si>
    <t>２　船舶入港状況比較表（対前年比）</t>
    <rPh sb="2" eb="4">
      <t>センパク</t>
    </rPh>
    <rPh sb="4" eb="6">
      <t>ニュウコウ</t>
    </rPh>
    <rPh sb="6" eb="8">
      <t>ジョウキョウ</t>
    </rPh>
    <rPh sb="8" eb="10">
      <t>ヒカク</t>
    </rPh>
    <rPh sb="10" eb="11">
      <t>ヒョウ</t>
    </rPh>
    <rPh sb="12" eb="13">
      <t>タイ</t>
    </rPh>
    <rPh sb="13" eb="15">
      <t>ゼンネン</t>
    </rPh>
    <rPh sb="15" eb="16">
      <t>ヒ</t>
    </rPh>
    <phoneticPr fontId="2"/>
  </si>
  <si>
    <t>入　港　船　舶　総　数</t>
    <rPh sb="0" eb="3">
      <t>ニュウコウ</t>
    </rPh>
    <rPh sb="4" eb="7">
      <t>センパク</t>
    </rPh>
    <rPh sb="8" eb="11">
      <t>ソウスウ</t>
    </rPh>
    <phoneticPr fontId="2"/>
  </si>
  <si>
    <t>隻</t>
    <rPh sb="0" eb="1">
      <t>セキ</t>
    </rPh>
    <phoneticPr fontId="2"/>
  </si>
  <si>
    <t>　日　本　船　舶</t>
    <rPh sb="1" eb="4">
      <t>ニホン</t>
    </rPh>
    <rPh sb="5" eb="8">
      <t>センパク</t>
    </rPh>
    <phoneticPr fontId="2"/>
  </si>
  <si>
    <t>　外　国　船　舶</t>
    <rPh sb="1" eb="4">
      <t>ガイコク</t>
    </rPh>
    <rPh sb="5" eb="8">
      <t>センパク</t>
    </rPh>
    <phoneticPr fontId="2"/>
  </si>
  <si>
    <t>３　危険物荷役状況比較表（対前年比）</t>
    <rPh sb="2" eb="5">
      <t>キケンブツ</t>
    </rPh>
    <rPh sb="5" eb="7">
      <t>ニヤク</t>
    </rPh>
    <rPh sb="7" eb="9">
      <t>ジョウキョウ</t>
    </rPh>
    <rPh sb="9" eb="11">
      <t>ヒカク</t>
    </rPh>
    <rPh sb="11" eb="12">
      <t>ヒョウ</t>
    </rPh>
    <rPh sb="13" eb="14">
      <t>タイ</t>
    </rPh>
    <rPh sb="14" eb="16">
      <t>ゼンネン</t>
    </rPh>
    <rPh sb="16" eb="17">
      <t>ヒ</t>
    </rPh>
    <phoneticPr fontId="2"/>
  </si>
  <si>
    <t>荷　　役　　隻　　数</t>
    <rPh sb="0" eb="4">
      <t>ニヤク</t>
    </rPh>
    <rPh sb="6" eb="10">
      <t>セキスウ</t>
    </rPh>
    <phoneticPr fontId="2"/>
  </si>
  <si>
    <t>荷　　役　　量</t>
    <rPh sb="0" eb="4">
      <t>ニヤク</t>
    </rPh>
    <rPh sb="6" eb="7">
      <t>リョウ</t>
    </rPh>
    <phoneticPr fontId="2"/>
  </si>
  <si>
    <t>トン</t>
    <phoneticPr fontId="2"/>
  </si>
  <si>
    <t>阪神（大阪区）</t>
    <rPh sb="0" eb="2">
      <t>ハンシン</t>
    </rPh>
    <rPh sb="3" eb="5">
      <t>オオサカ</t>
    </rPh>
    <rPh sb="5" eb="6">
      <t>ク</t>
    </rPh>
    <phoneticPr fontId="2"/>
  </si>
  <si>
    <t>阪神（堺泉北区）</t>
    <rPh sb="0" eb="2">
      <t>ハンシン</t>
    </rPh>
    <rPh sb="3" eb="4">
      <t>サカイ</t>
    </rPh>
    <rPh sb="4" eb="5">
      <t>イズミ</t>
    </rPh>
    <rPh sb="5" eb="6">
      <t>キタ</t>
    </rPh>
    <rPh sb="6" eb="7">
      <t>ク</t>
    </rPh>
    <phoneticPr fontId="2"/>
  </si>
  <si>
    <t>阪神（神戸区）</t>
    <rPh sb="0" eb="2">
      <t>ハンシン</t>
    </rPh>
    <rPh sb="3" eb="6">
      <t>コウベク</t>
    </rPh>
    <phoneticPr fontId="2"/>
  </si>
  <si>
    <t>阪神（尼崎西宮芦屋区）</t>
    <rPh sb="0" eb="2">
      <t>ハンシン</t>
    </rPh>
    <rPh sb="3" eb="5">
      <t>アマガサキ</t>
    </rPh>
    <rPh sb="5" eb="7">
      <t>ニシノミヤ</t>
    </rPh>
    <rPh sb="7" eb="9">
      <t>アシヤ</t>
    </rPh>
    <rPh sb="9" eb="10">
      <t>ク</t>
    </rPh>
    <phoneticPr fontId="2"/>
  </si>
  <si>
    <t>阪神（大阪区）</t>
    <rPh sb="0" eb="2">
      <t>ハンシン</t>
    </rPh>
    <rPh sb="3" eb="5">
      <t>オオサカ</t>
    </rPh>
    <rPh sb="5" eb="6">
      <t>ク</t>
    </rPh>
    <phoneticPr fontId="5"/>
  </si>
  <si>
    <t>阪神（堺泉北区）</t>
    <rPh sb="0" eb="2">
      <t>ハンシン</t>
    </rPh>
    <rPh sb="3" eb="4">
      <t>サカイ</t>
    </rPh>
    <rPh sb="4" eb="5">
      <t>イズミ</t>
    </rPh>
    <rPh sb="5" eb="7">
      <t>キタク</t>
    </rPh>
    <phoneticPr fontId="5"/>
  </si>
  <si>
    <t>阪神（尼崎西宮芦屋区）</t>
    <rPh sb="0" eb="2">
      <t>ハンシン</t>
    </rPh>
    <rPh sb="3" eb="5">
      <t>アマガサキ</t>
    </rPh>
    <rPh sb="5" eb="7">
      <t>ニシノミヤ</t>
    </rPh>
    <rPh sb="7" eb="9">
      <t>アシヤ</t>
    </rPh>
    <rPh sb="9" eb="10">
      <t>ク</t>
    </rPh>
    <phoneticPr fontId="5"/>
  </si>
  <si>
    <t>阪神（神戸区）</t>
    <rPh sb="0" eb="2">
      <t>ハンシン</t>
    </rPh>
    <rPh sb="3" eb="5">
      <t>コウベ</t>
    </rPh>
    <rPh sb="5" eb="6">
      <t>ク</t>
    </rPh>
    <phoneticPr fontId="5"/>
  </si>
  <si>
    <t>石狩湾</t>
    <rPh sb="0" eb="2">
      <t>イシカリ</t>
    </rPh>
    <rPh sb="2" eb="3">
      <t>ワン</t>
    </rPh>
    <phoneticPr fontId="2"/>
  </si>
  <si>
    <t>八　代</t>
    <rPh sb="0" eb="1">
      <t>ハチ</t>
    </rPh>
    <rPh sb="2" eb="3">
      <t>ダイ</t>
    </rPh>
    <phoneticPr fontId="2"/>
  </si>
  <si>
    <t>北朝鮮</t>
    <rPh sb="0" eb="3">
      <t>キタチョウセン</t>
    </rPh>
    <phoneticPr fontId="2"/>
  </si>
  <si>
    <t>八代</t>
    <rPh sb="0" eb="2">
      <t>ヤツシロ</t>
    </rPh>
    <phoneticPr fontId="5"/>
  </si>
  <si>
    <t>関門（若松区・響新港区除）</t>
    <rPh sb="0" eb="2">
      <t>カンモン</t>
    </rPh>
    <rPh sb="3" eb="5">
      <t>ワカマツ</t>
    </rPh>
    <rPh sb="5" eb="6">
      <t>ク</t>
    </rPh>
    <rPh sb="7" eb="8">
      <t>ヒビ</t>
    </rPh>
    <rPh sb="8" eb="9">
      <t>シン</t>
    </rPh>
    <rPh sb="9" eb="10">
      <t>コウ</t>
    </rPh>
    <rPh sb="10" eb="11">
      <t>ク</t>
    </rPh>
    <rPh sb="11" eb="12">
      <t>ノゾ</t>
    </rPh>
    <phoneticPr fontId="2"/>
  </si>
  <si>
    <t>関門（若松区・響新港区）</t>
    <rPh sb="0" eb="2">
      <t>カンモン</t>
    </rPh>
    <rPh sb="3" eb="5">
      <t>ワカマツ</t>
    </rPh>
    <rPh sb="5" eb="6">
      <t>ク</t>
    </rPh>
    <rPh sb="7" eb="8">
      <t>ヒビキ</t>
    </rPh>
    <rPh sb="8" eb="9">
      <t>シン</t>
    </rPh>
    <rPh sb="9" eb="10">
      <t>コウ</t>
    </rPh>
    <rPh sb="10" eb="11">
      <t>ク</t>
    </rPh>
    <phoneticPr fontId="2"/>
  </si>
  <si>
    <t>関門（若松区・響新港区除）</t>
    <rPh sb="0" eb="2">
      <t>カンモン</t>
    </rPh>
    <rPh sb="3" eb="5">
      <t>ワカマツ</t>
    </rPh>
    <rPh sb="5" eb="6">
      <t>ク</t>
    </rPh>
    <rPh sb="7" eb="8">
      <t>ヒビキ</t>
    </rPh>
    <rPh sb="8" eb="9">
      <t>シン</t>
    </rPh>
    <rPh sb="9" eb="10">
      <t>コウ</t>
    </rPh>
    <rPh sb="10" eb="11">
      <t>ク</t>
    </rPh>
    <rPh sb="11" eb="12">
      <t>ノゾ</t>
    </rPh>
    <phoneticPr fontId="2"/>
  </si>
  <si>
    <t>関門（若松区・響新港区除）</t>
    <rPh sb="0" eb="2">
      <t>カンモン</t>
    </rPh>
    <rPh sb="3" eb="5">
      <t>ワカマツ</t>
    </rPh>
    <rPh sb="5" eb="6">
      <t>ク</t>
    </rPh>
    <rPh sb="7" eb="8">
      <t>ヒビキ</t>
    </rPh>
    <rPh sb="8" eb="9">
      <t>シン</t>
    </rPh>
    <rPh sb="9" eb="10">
      <t>コウ</t>
    </rPh>
    <rPh sb="10" eb="11">
      <t>ク</t>
    </rPh>
    <rPh sb="11" eb="12">
      <t>ノゾ</t>
    </rPh>
    <phoneticPr fontId="5"/>
  </si>
  <si>
    <t>関門（若松区・響新港区）</t>
    <rPh sb="0" eb="2">
      <t>カンモン</t>
    </rPh>
    <rPh sb="3" eb="5">
      <t>ワカマツ</t>
    </rPh>
    <rPh sb="5" eb="6">
      <t>ク</t>
    </rPh>
    <rPh sb="7" eb="8">
      <t>ヒビキ</t>
    </rPh>
    <rPh sb="8" eb="9">
      <t>シン</t>
    </rPh>
    <rPh sb="9" eb="10">
      <t>コウ</t>
    </rPh>
    <rPh sb="10" eb="11">
      <t>ク</t>
    </rPh>
    <phoneticPr fontId="5"/>
  </si>
  <si>
    <t>相　馬</t>
    <rPh sb="0" eb="1">
      <t>ソウ</t>
    </rPh>
    <rPh sb="2" eb="3">
      <t>ウマ</t>
    </rPh>
    <phoneticPr fontId="2"/>
  </si>
  <si>
    <t>相馬</t>
    <rPh sb="0" eb="2">
      <t>ソウマ</t>
    </rPh>
    <phoneticPr fontId="5"/>
  </si>
  <si>
    <t>-</t>
  </si>
  <si>
    <t>(注) (1) 隻数は延べ隻数である。
  　　(2) １船が２種類以上の危険物を荷役した場合、主たる危険物１種類について隻数及び荷役量を示し、
　　　　　主たる危険物以外の危険物については、危険物の種類ごとに１隻として（　）内にその隻数及び荷
　　　　　役量を示した。</t>
    <phoneticPr fontId="5"/>
  </si>
  <si>
    <t>第三部　港務統計</t>
    <rPh sb="0" eb="2">
      <t>ダイサン</t>
    </rPh>
    <rPh sb="2" eb="3">
      <t>ブ</t>
    </rPh>
    <rPh sb="4" eb="6">
      <t>コウム</t>
    </rPh>
    <rPh sb="6" eb="8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</si>
</sst>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=0]&quot;-&quot;;#,##0"/>
    <numFmt numFmtId="177" formatCode="&quot;(&quot;0&quot;)&quot;"/>
    <numFmt numFmtId="178" formatCode="&quot;(&quot;#,###&quot;)&quot;;[=0]&quot;(-)&quot;;General"/>
    <numFmt numFmtId="179" formatCode="#,##0_);\(#,##0\)"/>
    <numFmt numFmtId="180" formatCode="[=0]&quot;-&quot;;#,##0.00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4" fillId="0" borderId="0"/>
  </cellStyleXfs>
  <cellXfs count="267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 wrapText="1"/>
    </xf>
    <xf numFmtId="38" fontId="8" fillId="0" borderId="6" xfId="1" applyFont="1" applyFill="1" applyBorder="1" applyAlignment="1">
      <alignment horizontal="center" vertical="center" textRotation="255" wrapText="1"/>
    </xf>
    <xf numFmtId="38" fontId="8" fillId="0" borderId="1" xfId="1" applyFont="1" applyFill="1" applyBorder="1" applyAlignment="1">
      <alignment horizontal="center" vertical="center" textRotation="255" wrapText="1"/>
    </xf>
    <xf numFmtId="38" fontId="8" fillId="0" borderId="2" xfId="1" applyFont="1" applyFill="1" applyBorder="1" applyAlignment="1">
      <alignment horizontal="center" vertical="center" textRotation="255" wrapText="1"/>
    </xf>
    <xf numFmtId="38" fontId="8" fillId="0" borderId="3" xfId="1" applyFont="1" applyFill="1" applyBorder="1" applyAlignment="1">
      <alignment horizontal="center" vertical="center" textRotation="255" wrapText="1"/>
    </xf>
    <xf numFmtId="38" fontId="8" fillId="0" borderId="11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0" fontId="8" fillId="0" borderId="0" xfId="3" applyFont="1" applyAlignment="1">
      <alignment horizontal="right"/>
    </xf>
    <xf numFmtId="0" fontId="5" fillId="0" borderId="17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2" fillId="0" borderId="19" xfId="3" applyFont="1" applyBorder="1"/>
    <xf numFmtId="0" fontId="2" fillId="0" borderId="21" xfId="3" applyFont="1" applyBorder="1"/>
    <xf numFmtId="0" fontId="2" fillId="0" borderId="0" xfId="3" applyFont="1"/>
    <xf numFmtId="38" fontId="8" fillId="0" borderId="22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shrinkToFit="1"/>
    </xf>
    <xf numFmtId="0" fontId="2" fillId="0" borderId="22" xfId="3" applyFont="1" applyBorder="1"/>
    <xf numFmtId="0" fontId="2" fillId="0" borderId="18" xfId="3" applyFont="1" applyBorder="1"/>
    <xf numFmtId="0" fontId="2" fillId="0" borderId="25" xfId="3" applyFont="1" applyBorder="1"/>
    <xf numFmtId="38" fontId="8" fillId="0" borderId="34" xfId="1" applyFont="1" applyFill="1" applyBorder="1" applyAlignment="1">
      <alignment horizontal="center" vertical="center"/>
    </xf>
    <xf numFmtId="38" fontId="8" fillId="0" borderId="26" xfId="1" applyFont="1" applyFill="1" applyBorder="1" applyAlignment="1">
      <alignment horizontal="center" vertical="center"/>
    </xf>
    <xf numFmtId="0" fontId="2" fillId="0" borderId="56" xfId="3" applyFont="1" applyBorder="1"/>
    <xf numFmtId="38" fontId="10" fillId="0" borderId="7" xfId="1" applyFont="1" applyFill="1" applyBorder="1" applyAlignment="1">
      <alignment horizontal="center" vertical="center" shrinkToFit="1"/>
    </xf>
    <xf numFmtId="38" fontId="10" fillId="0" borderId="22" xfId="1" applyFont="1" applyFill="1" applyBorder="1" applyAlignment="1">
      <alignment horizontal="center" vertical="center" shrinkToFit="1"/>
    </xf>
    <xf numFmtId="38" fontId="8" fillId="0" borderId="22" xfId="1" applyFont="1" applyFill="1" applyBorder="1" applyAlignment="1">
      <alignment horizontal="center" vertical="center" shrinkToFit="1"/>
    </xf>
    <xf numFmtId="176" fontId="1" fillId="0" borderId="0" xfId="2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45" xfId="0" applyFont="1" applyBorder="1" applyAlignment="1">
      <alignment horizontal="right" vertical="center"/>
    </xf>
    <xf numFmtId="176" fontId="9" fillId="0" borderId="47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48" xfId="1" applyNumberFormat="1" applyFont="1" applyFill="1" applyBorder="1" applyAlignment="1">
      <alignment vertical="center"/>
    </xf>
    <xf numFmtId="176" fontId="9" fillId="0" borderId="49" xfId="1" applyNumberFormat="1" applyFont="1" applyFill="1" applyBorder="1" applyAlignment="1">
      <alignment vertical="center"/>
    </xf>
    <xf numFmtId="176" fontId="9" fillId="0" borderId="50" xfId="1" applyNumberFormat="1" applyFont="1" applyFill="1" applyBorder="1" applyAlignment="1">
      <alignment vertical="center"/>
    </xf>
    <xf numFmtId="176" fontId="9" fillId="0" borderId="51" xfId="1" applyNumberFormat="1" applyFont="1" applyFill="1" applyBorder="1" applyAlignment="1">
      <alignment vertical="center"/>
    </xf>
    <xf numFmtId="176" fontId="9" fillId="0" borderId="52" xfId="1" applyNumberFormat="1" applyFont="1" applyFill="1" applyBorder="1" applyAlignment="1">
      <alignment vertical="center"/>
    </xf>
    <xf numFmtId="176" fontId="9" fillId="0" borderId="53" xfId="1" applyNumberFormat="1" applyFont="1" applyFill="1" applyBorder="1" applyAlignment="1">
      <alignment vertical="center"/>
    </xf>
    <xf numFmtId="176" fontId="9" fillId="0" borderId="44" xfId="1" applyNumberFormat="1" applyFont="1" applyFill="1" applyBorder="1" applyAlignment="1">
      <alignment vertical="center"/>
    </xf>
    <xf numFmtId="176" fontId="9" fillId="0" borderId="45" xfId="1" applyNumberFormat="1" applyFont="1" applyFill="1" applyBorder="1" applyAlignment="1">
      <alignment vertical="center"/>
    </xf>
    <xf numFmtId="176" fontId="9" fillId="0" borderId="8" xfId="1" applyNumberFormat="1" applyFont="1" applyFill="1" applyBorder="1" applyAlignment="1">
      <alignment vertical="center"/>
    </xf>
    <xf numFmtId="176" fontId="9" fillId="0" borderId="54" xfId="1" applyNumberFormat="1" applyFont="1" applyFill="1" applyBorder="1" applyAlignment="1">
      <alignment vertical="center"/>
    </xf>
    <xf numFmtId="176" fontId="9" fillId="0" borderId="55" xfId="1" applyNumberFormat="1" applyFont="1" applyFill="1" applyBorder="1" applyAlignment="1">
      <alignment vertical="center"/>
    </xf>
    <xf numFmtId="176" fontId="9" fillId="0" borderId="24" xfId="1" applyNumberFormat="1" applyFont="1" applyFill="1" applyBorder="1" applyAlignment="1">
      <alignment vertical="center"/>
    </xf>
    <xf numFmtId="176" fontId="9" fillId="0" borderId="36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6" fontId="9" fillId="0" borderId="3" xfId="1" applyNumberFormat="1" applyFont="1" applyFill="1" applyBorder="1" applyAlignment="1">
      <alignment vertical="center"/>
    </xf>
    <xf numFmtId="176" fontId="9" fillId="0" borderId="33" xfId="1" applyNumberFormat="1" applyFont="1" applyFill="1" applyBorder="1" applyAlignment="1">
      <alignment vertical="center"/>
    </xf>
    <xf numFmtId="176" fontId="9" fillId="0" borderId="7" xfId="1" applyNumberFormat="1" applyFont="1" applyFill="1" applyBorder="1" applyAlignment="1">
      <alignment vertical="center"/>
    </xf>
    <xf numFmtId="176" fontId="9" fillId="0" borderId="56" xfId="1" applyNumberFormat="1" applyFont="1" applyFill="1" applyBorder="1" applyAlignment="1">
      <alignment vertical="center"/>
    </xf>
    <xf numFmtId="176" fontId="9" fillId="0" borderId="46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6" fontId="9" fillId="0" borderId="22" xfId="1" applyNumberFormat="1" applyFont="1" applyFill="1" applyBorder="1" applyAlignment="1">
      <alignment vertical="center"/>
    </xf>
    <xf numFmtId="176" fontId="9" fillId="0" borderId="38" xfId="1" applyNumberFormat="1" applyFont="1" applyFill="1" applyBorder="1" applyAlignment="1">
      <alignment vertical="center"/>
    </xf>
    <xf numFmtId="176" fontId="9" fillId="0" borderId="25" xfId="1" applyNumberFormat="1" applyFont="1" applyFill="1" applyBorder="1" applyAlignment="1">
      <alignment vertical="center"/>
    </xf>
    <xf numFmtId="178" fontId="2" fillId="0" borderId="49" xfId="3" applyNumberFormat="1" applyFont="1" applyBorder="1"/>
    <xf numFmtId="178" fontId="2" fillId="0" borderId="55" xfId="3" applyNumberFormat="1" applyFont="1" applyBorder="1"/>
    <xf numFmtId="178" fontId="2" fillId="0" borderId="50" xfId="3" applyNumberFormat="1" applyFont="1" applyBorder="1"/>
    <xf numFmtId="178" fontId="2" fillId="0" borderId="54" xfId="3" applyNumberFormat="1" applyFont="1" applyBorder="1"/>
    <xf numFmtId="176" fontId="2" fillId="0" borderId="14" xfId="3" applyNumberFormat="1" applyFont="1" applyBorder="1"/>
    <xf numFmtId="176" fontId="2" fillId="0" borderId="13" xfId="3" applyNumberFormat="1" applyFont="1" applyBorder="1"/>
    <xf numFmtId="176" fontId="2" fillId="0" borderId="40" xfId="3" applyNumberFormat="1" applyFont="1" applyBorder="1"/>
    <xf numFmtId="176" fontId="2" fillId="0" borderId="12" xfId="3" applyNumberFormat="1" applyFont="1" applyBorder="1"/>
    <xf numFmtId="178" fontId="2" fillId="0" borderId="22" xfId="3" applyNumberFormat="1" applyFont="1" applyBorder="1"/>
    <xf numFmtId="178" fontId="2" fillId="0" borderId="58" xfId="3" applyNumberFormat="1" applyFont="1" applyBorder="1"/>
    <xf numFmtId="178" fontId="2" fillId="0" borderId="4" xfId="3" applyNumberFormat="1" applyFont="1" applyBorder="1"/>
    <xf numFmtId="176" fontId="2" fillId="0" borderId="22" xfId="3" applyNumberFormat="1" applyFont="1" applyBorder="1"/>
    <xf numFmtId="176" fontId="2" fillId="0" borderId="23" xfId="3" applyNumberFormat="1" applyFont="1" applyBorder="1"/>
    <xf numFmtId="176" fontId="2" fillId="0" borderId="24" xfId="3" applyNumberFormat="1" applyFont="1" applyBorder="1"/>
    <xf numFmtId="176" fontId="2" fillId="0" borderId="8" xfId="3" applyNumberFormat="1" applyFont="1" applyBorder="1"/>
    <xf numFmtId="176" fontId="2" fillId="0" borderId="4" xfId="3" applyNumberFormat="1" applyFont="1" applyBorder="1"/>
    <xf numFmtId="178" fontId="2" fillId="0" borderId="25" xfId="3" applyNumberFormat="1" applyFont="1" applyBorder="1"/>
    <xf numFmtId="178" fontId="2" fillId="0" borderId="57" xfId="3" applyNumberFormat="1" applyFont="1" applyBorder="1"/>
    <xf numFmtId="178" fontId="2" fillId="0" borderId="44" xfId="3" applyNumberFormat="1" applyFont="1" applyBorder="1"/>
    <xf numFmtId="178" fontId="2" fillId="0" borderId="23" xfId="3" applyNumberFormat="1" applyFont="1" applyBorder="1"/>
    <xf numFmtId="178" fontId="2" fillId="0" borderId="24" xfId="3" applyNumberFormat="1" applyFont="1" applyBorder="1"/>
    <xf numFmtId="178" fontId="2" fillId="0" borderId="8" xfId="3" applyNumberFormat="1" applyFont="1" applyBorder="1"/>
    <xf numFmtId="178" fontId="2" fillId="0" borderId="18" xfId="3" applyNumberFormat="1" applyFont="1" applyBorder="1"/>
    <xf numFmtId="178" fontId="2" fillId="0" borderId="19" xfId="3" applyNumberFormat="1" applyFont="1" applyBorder="1"/>
    <xf numFmtId="176" fontId="2" fillId="0" borderId="0" xfId="3" applyNumberFormat="1" applyFont="1"/>
    <xf numFmtId="178" fontId="2" fillId="0" borderId="0" xfId="3" applyNumberFormat="1" applyFont="1"/>
    <xf numFmtId="0" fontId="2" fillId="0" borderId="0" xfId="3" applyFont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2" fillId="0" borderId="0" xfId="3" applyFont="1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38" xfId="0" applyFont="1" applyBorder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38" fontId="15" fillId="0" borderId="8" xfId="1" applyFont="1" applyFill="1" applyBorder="1" applyAlignment="1" applyProtection="1">
      <alignment vertical="center"/>
      <protection locked="0"/>
    </xf>
    <xf numFmtId="2" fontId="15" fillId="0" borderId="38" xfId="0" applyNumberFormat="1" applyFont="1" applyBorder="1" applyAlignment="1">
      <alignment vertical="center"/>
    </xf>
    <xf numFmtId="38" fontId="15" fillId="0" borderId="41" xfId="1" applyFont="1" applyFill="1" applyBorder="1" applyAlignment="1">
      <alignment vertical="center"/>
    </xf>
    <xf numFmtId="38" fontId="15" fillId="0" borderId="42" xfId="1" applyFont="1" applyFill="1" applyBorder="1" applyAlignment="1" applyProtection="1">
      <alignment vertical="center"/>
      <protection locked="0"/>
    </xf>
    <xf numFmtId="2" fontId="15" fillId="0" borderId="43" xfId="0" applyNumberFormat="1" applyFont="1" applyBorder="1" applyAlignment="1">
      <alignment vertical="center"/>
    </xf>
    <xf numFmtId="38" fontId="15" fillId="0" borderId="8" xfId="1" applyFont="1" applyFill="1" applyBorder="1" applyAlignment="1">
      <alignment vertical="center"/>
    </xf>
    <xf numFmtId="2" fontId="15" fillId="0" borderId="44" xfId="0" applyNumberFormat="1" applyFont="1" applyBorder="1" applyAlignment="1">
      <alignment vertical="center"/>
    </xf>
    <xf numFmtId="38" fontId="15" fillId="0" borderId="23" xfId="1" applyFont="1" applyFill="1" applyBorder="1" applyAlignment="1" applyProtection="1">
      <alignment vertical="center"/>
      <protection locked="0"/>
    </xf>
    <xf numFmtId="2" fontId="15" fillId="0" borderId="4" xfId="0" applyNumberFormat="1" applyFont="1" applyBorder="1" applyAlignment="1">
      <alignment vertical="center"/>
    </xf>
    <xf numFmtId="38" fontId="15" fillId="0" borderId="28" xfId="1" applyFont="1" applyFill="1" applyBorder="1" applyAlignment="1">
      <alignment vertical="center"/>
    </xf>
    <xf numFmtId="38" fontId="15" fillId="0" borderId="29" xfId="1" applyFont="1" applyFill="1" applyBorder="1" applyAlignment="1" applyProtection="1">
      <alignment vertical="center"/>
      <protection locked="0"/>
    </xf>
    <xf numFmtId="38" fontId="15" fillId="0" borderId="21" xfId="1" applyFont="1" applyFill="1" applyBorder="1" applyAlignment="1">
      <alignment vertical="center"/>
    </xf>
    <xf numFmtId="38" fontId="15" fillId="0" borderId="12" xfId="1" applyFont="1" applyFill="1" applyBorder="1" applyAlignment="1" applyProtection="1">
      <alignment vertical="center"/>
      <protection locked="0"/>
    </xf>
    <xf numFmtId="2" fontId="15" fillId="0" borderId="16" xfId="0" applyNumberFormat="1" applyFont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15" fillId="0" borderId="35" xfId="1" applyFont="1" applyFill="1" applyBorder="1" applyAlignment="1" applyProtection="1">
      <alignment vertical="center"/>
      <protection locked="0"/>
    </xf>
    <xf numFmtId="2" fontId="15" fillId="0" borderId="4" xfId="0" applyNumberFormat="1" applyFont="1" applyBorder="1" applyAlignment="1" applyProtection="1">
      <alignment vertical="center"/>
      <protection locked="0"/>
    </xf>
    <xf numFmtId="38" fontId="0" fillId="0" borderId="36" xfId="1" applyFont="1" applyFill="1" applyBorder="1" applyAlignment="1">
      <alignment vertical="center"/>
    </xf>
    <xf numFmtId="2" fontId="15" fillId="0" borderId="44" xfId="0" applyNumberFormat="1" applyFont="1" applyBorder="1" applyAlignment="1" applyProtection="1">
      <alignment vertical="center"/>
      <protection locked="0"/>
    </xf>
    <xf numFmtId="38" fontId="15" fillId="0" borderId="40" xfId="1" applyFont="1" applyFill="1" applyBorder="1" applyAlignment="1">
      <alignment vertical="center"/>
    </xf>
    <xf numFmtId="38" fontId="15" fillId="0" borderId="21" xfId="1" applyFont="1" applyFill="1" applyBorder="1" applyAlignment="1" applyProtection="1">
      <alignment vertical="center"/>
      <protection locked="0"/>
    </xf>
    <xf numFmtId="2" fontId="15" fillId="0" borderId="13" xfId="0" applyNumberFormat="1" applyFont="1" applyBorder="1" applyAlignment="1">
      <alignment vertical="center"/>
    </xf>
    <xf numFmtId="38" fontId="15" fillId="0" borderId="35" xfId="1" applyFont="1" applyFill="1" applyBorder="1" applyAlignment="1">
      <alignment vertical="center"/>
    </xf>
    <xf numFmtId="0" fontId="16" fillId="0" borderId="46" xfId="0" applyFont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176" fontId="9" fillId="0" borderId="24" xfId="1" applyNumberFormat="1" applyFont="1" applyFill="1" applyBorder="1" applyAlignment="1" applyProtection="1">
      <alignment vertical="center"/>
      <protection locked="0"/>
    </xf>
    <xf numFmtId="176" fontId="9" fillId="0" borderId="8" xfId="1" applyNumberFormat="1" applyFont="1" applyFill="1" applyBorder="1" applyAlignment="1" applyProtection="1">
      <alignment vertical="center"/>
      <protection locked="0"/>
    </xf>
    <xf numFmtId="176" fontId="9" fillId="0" borderId="4" xfId="1" applyNumberFormat="1" applyFont="1" applyFill="1" applyBorder="1" applyAlignment="1" applyProtection="1">
      <alignment vertical="center"/>
      <protection locked="0"/>
    </xf>
    <xf numFmtId="176" fontId="9" fillId="0" borderId="28" xfId="1" applyNumberFormat="1" applyFont="1" applyFill="1" applyBorder="1" applyAlignment="1" applyProtection="1">
      <alignment vertical="center"/>
      <protection locked="0"/>
    </xf>
    <xf numFmtId="176" fontId="9" fillId="0" borderId="35" xfId="1" applyNumberFormat="1" applyFont="1" applyFill="1" applyBorder="1" applyAlignment="1" applyProtection="1">
      <alignment vertical="center"/>
      <protection locked="0"/>
    </xf>
    <xf numFmtId="176" fontId="9" fillId="0" borderId="29" xfId="1" applyNumberFormat="1" applyFont="1" applyFill="1" applyBorder="1" applyAlignment="1" applyProtection="1">
      <alignment vertical="center"/>
      <protection locked="0"/>
    </xf>
    <xf numFmtId="176" fontId="9" fillId="0" borderId="30" xfId="1" applyNumberFormat="1" applyFont="1" applyFill="1" applyBorder="1" applyAlignment="1" applyProtection="1">
      <alignment vertical="center"/>
      <protection locked="0"/>
    </xf>
    <xf numFmtId="176" fontId="9" fillId="0" borderId="8" xfId="1" applyNumberFormat="1" applyFont="1" applyFill="1" applyBorder="1" applyAlignment="1" applyProtection="1">
      <alignment horizontal="right" vertical="center"/>
      <protection locked="0"/>
    </xf>
    <xf numFmtId="176" fontId="9" fillId="0" borderId="29" xfId="1" applyNumberFormat="1" applyFont="1" applyFill="1" applyBorder="1" applyAlignment="1">
      <alignment vertical="center"/>
    </xf>
    <xf numFmtId="38" fontId="1" fillId="0" borderId="0" xfId="1" applyFont="1" applyFill="1" applyAlignment="1">
      <alignment horizontal="center" vertical="center"/>
    </xf>
    <xf numFmtId="176" fontId="9" fillId="0" borderId="14" xfId="1" applyNumberFormat="1" applyFont="1" applyFill="1" applyBorder="1" applyAlignment="1" applyProtection="1">
      <alignment vertical="center"/>
      <protection locked="0"/>
    </xf>
    <xf numFmtId="176" fontId="9" fillId="0" borderId="12" xfId="1" applyNumberFormat="1" applyFont="1" applyFill="1" applyBorder="1" applyAlignment="1" applyProtection="1">
      <alignment vertical="center"/>
      <protection locked="0"/>
    </xf>
    <xf numFmtId="176" fontId="9" fillId="0" borderId="12" xfId="1" applyNumberFormat="1" applyFont="1" applyFill="1" applyBorder="1" applyAlignment="1">
      <alignment vertical="center"/>
    </xf>
    <xf numFmtId="176" fontId="9" fillId="0" borderId="13" xfId="1" applyNumberFormat="1" applyFont="1" applyFill="1" applyBorder="1" applyAlignment="1" applyProtection="1">
      <alignment vertical="center"/>
      <protection locked="0"/>
    </xf>
    <xf numFmtId="176" fontId="9" fillId="0" borderId="36" xfId="1" applyNumberFormat="1" applyFont="1" applyFill="1" applyBorder="1" applyAlignment="1" applyProtection="1">
      <alignment vertical="center"/>
      <protection locked="0"/>
    </xf>
    <xf numFmtId="176" fontId="9" fillId="0" borderId="34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38" xfId="1" applyNumberFormat="1" applyFont="1" applyFill="1" applyBorder="1" applyAlignment="1" applyProtection="1">
      <alignment vertical="center"/>
      <protection locked="0"/>
    </xf>
    <xf numFmtId="176" fontId="9" fillId="0" borderId="27" xfId="1" applyNumberFormat="1" applyFont="1" applyFill="1" applyBorder="1" applyAlignment="1" applyProtection="1">
      <alignment vertical="center"/>
      <protection locked="0"/>
    </xf>
    <xf numFmtId="176" fontId="9" fillId="0" borderId="37" xfId="1" applyNumberFormat="1" applyFont="1" applyFill="1" applyBorder="1" applyAlignment="1" applyProtection="1">
      <alignment vertical="center"/>
      <protection locked="0"/>
    </xf>
    <xf numFmtId="176" fontId="9" fillId="0" borderId="11" xfId="1" applyNumberFormat="1" applyFont="1" applyFill="1" applyBorder="1" applyAlignment="1">
      <alignment vertical="center"/>
    </xf>
    <xf numFmtId="176" fontId="9" fillId="0" borderId="21" xfId="1" applyNumberFormat="1" applyFont="1" applyFill="1" applyBorder="1" applyAlignment="1" applyProtection="1">
      <alignment vertical="center"/>
      <protection locked="0"/>
    </xf>
    <xf numFmtId="176" fontId="9" fillId="0" borderId="39" xfId="1" applyNumberFormat="1" applyFont="1" applyFill="1" applyBorder="1" applyAlignment="1" applyProtection="1">
      <alignment vertical="center"/>
      <protection locked="0"/>
    </xf>
    <xf numFmtId="176" fontId="9" fillId="0" borderId="22" xfId="1" applyNumberFormat="1" applyFont="1" applyFill="1" applyBorder="1" applyAlignment="1" applyProtection="1">
      <alignment vertical="center"/>
      <protection locked="0"/>
    </xf>
    <xf numFmtId="176" fontId="9" fillId="0" borderId="26" xfId="1" applyNumberFormat="1" applyFont="1" applyFill="1" applyBorder="1" applyAlignment="1" applyProtection="1">
      <alignment vertical="center"/>
      <protection locked="0"/>
    </xf>
    <xf numFmtId="176" fontId="9" fillId="0" borderId="38" xfId="1" applyNumberFormat="1" applyFont="1" applyFill="1" applyBorder="1" applyAlignment="1" applyProtection="1">
      <alignment horizontal="right" vertical="center"/>
      <protection locked="0"/>
    </xf>
    <xf numFmtId="38" fontId="17" fillId="0" borderId="0" xfId="1" applyFont="1" applyFill="1" applyAlignment="1">
      <alignment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176" fontId="9" fillId="0" borderId="40" xfId="1" applyNumberFormat="1" applyFont="1" applyFill="1" applyBorder="1" applyAlignment="1" applyProtection="1">
      <alignment vertical="center"/>
      <protection locked="0"/>
    </xf>
    <xf numFmtId="38" fontId="8" fillId="0" borderId="18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0" fontId="18" fillId="0" borderId="0" xfId="3" applyFont="1"/>
    <xf numFmtId="0" fontId="2" fillId="0" borderId="20" xfId="3" applyFont="1" applyBorder="1"/>
    <xf numFmtId="178" fontId="2" fillId="0" borderId="24" xfId="3" applyNumberFormat="1" applyFont="1" applyBorder="1" applyProtection="1">
      <protection locked="0"/>
    </xf>
    <xf numFmtId="178" fontId="2" fillId="0" borderId="23" xfId="3" applyNumberFormat="1" applyFont="1" applyBorder="1" applyProtection="1">
      <protection locked="0"/>
    </xf>
    <xf numFmtId="178" fontId="2" fillId="0" borderId="8" xfId="3" applyNumberFormat="1" applyFont="1" applyBorder="1" applyProtection="1">
      <protection locked="0"/>
    </xf>
    <xf numFmtId="178" fontId="2" fillId="0" borderId="4" xfId="3" applyNumberFormat="1" applyFont="1" applyBorder="1" applyProtection="1">
      <protection locked="0"/>
    </xf>
    <xf numFmtId="176" fontId="2" fillId="0" borderId="24" xfId="3" applyNumberFormat="1" applyFont="1" applyBorder="1" applyProtection="1">
      <protection locked="0"/>
    </xf>
    <xf numFmtId="176" fontId="2" fillId="0" borderId="8" xfId="3" applyNumberFormat="1" applyFont="1" applyBorder="1" applyProtection="1">
      <protection locked="0"/>
    </xf>
    <xf numFmtId="176" fontId="2" fillId="0" borderId="4" xfId="3" applyNumberFormat="1" applyFont="1" applyBorder="1" applyProtection="1">
      <protection locked="0"/>
    </xf>
    <xf numFmtId="177" fontId="2" fillId="0" borderId="8" xfId="3" applyNumberFormat="1" applyFont="1" applyBorder="1" applyProtection="1">
      <protection locked="0"/>
    </xf>
    <xf numFmtId="176" fontId="2" fillId="0" borderId="23" xfId="3" applyNumberFormat="1" applyFont="1" applyBorder="1" applyProtection="1">
      <protection locked="0"/>
    </xf>
    <xf numFmtId="0" fontId="2" fillId="0" borderId="26" xfId="3" applyFont="1" applyBorder="1"/>
    <xf numFmtId="0" fontId="2" fillId="0" borderId="27" xfId="3" applyFont="1" applyBorder="1"/>
    <xf numFmtId="176" fontId="2" fillId="0" borderId="28" xfId="3" applyNumberFormat="1" applyFont="1" applyBorder="1"/>
    <xf numFmtId="176" fontId="2" fillId="0" borderId="31" xfId="3" applyNumberFormat="1" applyFont="1" applyBorder="1"/>
    <xf numFmtId="176" fontId="2" fillId="0" borderId="28" xfId="3" applyNumberFormat="1" applyFont="1" applyBorder="1" applyProtection="1">
      <protection locked="0"/>
    </xf>
    <xf numFmtId="176" fontId="2" fillId="0" borderId="29" xfId="3" applyNumberFormat="1" applyFont="1" applyBorder="1" applyProtection="1">
      <protection locked="0"/>
    </xf>
    <xf numFmtId="176" fontId="2" fillId="0" borderId="30" xfId="3" applyNumberFormat="1" applyFont="1" applyBorder="1" applyProtection="1">
      <protection locked="0"/>
    </xf>
    <xf numFmtId="176" fontId="2" fillId="0" borderId="32" xfId="3" applyNumberFormat="1" applyFont="1" applyBorder="1"/>
    <xf numFmtId="176" fontId="2" fillId="0" borderId="14" xfId="3" applyNumberFormat="1" applyFont="1" applyBorder="1" applyProtection="1">
      <protection locked="0"/>
    </xf>
    <xf numFmtId="176" fontId="2" fillId="0" borderId="12" xfId="3" applyNumberFormat="1" applyFont="1" applyBorder="1" applyProtection="1">
      <protection locked="0"/>
    </xf>
    <xf numFmtId="176" fontId="2" fillId="0" borderId="13" xfId="3" applyNumberFormat="1" applyFont="1" applyBorder="1" applyProtection="1">
      <protection locked="0"/>
    </xf>
    <xf numFmtId="178" fontId="2" fillId="0" borderId="22" xfId="3" applyNumberFormat="1" applyFont="1" applyBorder="1" applyProtection="1">
      <protection locked="0"/>
    </xf>
    <xf numFmtId="176" fontId="2" fillId="0" borderId="22" xfId="3" applyNumberFormat="1" applyFont="1" applyBorder="1" applyProtection="1">
      <protection locked="0"/>
    </xf>
    <xf numFmtId="176" fontId="2" fillId="0" borderId="26" xfId="3" applyNumberFormat="1" applyFont="1" applyBorder="1"/>
    <xf numFmtId="176" fontId="2" fillId="0" borderId="30" xfId="3" applyNumberFormat="1" applyFont="1" applyBorder="1"/>
    <xf numFmtId="176" fontId="2" fillId="0" borderId="26" xfId="3" applyNumberFormat="1" applyFont="1" applyBorder="1" applyProtection="1">
      <protection locked="0"/>
    </xf>
    <xf numFmtId="176" fontId="2" fillId="0" borderId="31" xfId="3" applyNumberFormat="1" applyFont="1" applyBorder="1" applyProtection="1">
      <protection locked="0"/>
    </xf>
    <xf numFmtId="180" fontId="2" fillId="0" borderId="30" xfId="3" applyNumberFormat="1" applyFont="1" applyBorder="1" applyProtection="1">
      <protection locked="0"/>
    </xf>
    <xf numFmtId="176" fontId="2" fillId="0" borderId="20" xfId="3" applyNumberFormat="1" applyFont="1" applyBorder="1"/>
    <xf numFmtId="176" fontId="2" fillId="0" borderId="20" xfId="3" applyNumberFormat="1" applyFont="1" applyBorder="1" applyProtection="1">
      <protection locked="0"/>
    </xf>
    <xf numFmtId="176" fontId="2" fillId="0" borderId="32" xfId="3" applyNumberFormat="1" applyFont="1" applyBorder="1" applyProtection="1">
      <protection locked="0"/>
    </xf>
    <xf numFmtId="178" fontId="2" fillId="0" borderId="0" xfId="3" applyNumberFormat="1" applyFont="1" applyProtection="1">
      <protection locked="0"/>
    </xf>
    <xf numFmtId="176" fontId="2" fillId="0" borderId="0" xfId="3" applyNumberFormat="1" applyFont="1" applyProtection="1">
      <protection locked="0"/>
    </xf>
    <xf numFmtId="179" fontId="2" fillId="0" borderId="0" xfId="3" applyNumberFormat="1" applyFont="1" applyProtection="1">
      <protection locked="0"/>
    </xf>
    <xf numFmtId="176" fontId="2" fillId="0" borderId="27" xfId="3" applyNumberFormat="1" applyFont="1" applyBorder="1" applyProtection="1">
      <protection locked="0"/>
    </xf>
    <xf numFmtId="176" fontId="2" fillId="0" borderId="21" xfId="3" applyNumberFormat="1" applyFont="1" applyBorder="1" applyProtection="1">
      <protection locked="0"/>
    </xf>
    <xf numFmtId="0" fontId="17" fillId="0" borderId="0" xfId="3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6" fontId="20" fillId="0" borderId="0" xfId="0" applyNumberFormat="1" applyFont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8" fillId="0" borderId="5" xfId="1" applyFont="1" applyFill="1" applyBorder="1" applyAlignment="1">
      <alignment vertical="center" textRotation="255" wrapText="1"/>
    </xf>
    <xf numFmtId="38" fontId="10" fillId="0" borderId="5" xfId="1" applyFont="1" applyFill="1" applyBorder="1" applyAlignment="1">
      <alignment vertical="center" textRotation="255" wrapText="1"/>
    </xf>
    <xf numFmtId="176" fontId="8" fillId="0" borderId="24" xfId="1" applyNumberFormat="1" applyFont="1" applyFill="1" applyBorder="1" applyAlignment="1" applyProtection="1">
      <alignment vertical="center"/>
      <protection locked="0"/>
    </xf>
    <xf numFmtId="0" fontId="6" fillId="0" borderId="28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distributed" vertical="center" wrapText="1"/>
    </xf>
    <xf numFmtId="0" fontId="6" fillId="0" borderId="59" xfId="0" applyFont="1" applyBorder="1" applyAlignment="1">
      <alignment horizontal="distributed" vertical="center" wrapText="1"/>
    </xf>
    <xf numFmtId="0" fontId="6" fillId="0" borderId="43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6" fillId="0" borderId="60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/>
    </xf>
    <xf numFmtId="0" fontId="16" fillId="0" borderId="19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38" fontId="8" fillId="0" borderId="62" xfId="1" applyFont="1" applyFill="1" applyBorder="1" applyAlignment="1">
      <alignment vertical="center" wrapText="1"/>
    </xf>
    <xf numFmtId="38" fontId="8" fillId="0" borderId="63" xfId="1" applyFont="1" applyFill="1" applyBorder="1" applyAlignment="1">
      <alignment vertical="center" wrapText="1"/>
    </xf>
    <xf numFmtId="38" fontId="8" fillId="0" borderId="64" xfId="1" applyFont="1" applyFill="1" applyBorder="1" applyAlignment="1">
      <alignment horizontal="center" vertical="center" textRotation="255" wrapText="1"/>
    </xf>
    <xf numFmtId="38" fontId="8" fillId="0" borderId="16" xfId="1" applyFont="1" applyFill="1" applyBorder="1" applyAlignment="1">
      <alignment horizontal="center" vertical="center" textRotation="255" wrapText="1"/>
    </xf>
    <xf numFmtId="38" fontId="8" fillId="0" borderId="65" xfId="1" applyFont="1" applyFill="1" applyBorder="1" applyAlignment="1">
      <alignment horizontal="center" vertical="center" textRotation="255" wrapText="1"/>
    </xf>
    <xf numFmtId="38" fontId="8" fillId="0" borderId="15" xfId="1" applyFont="1" applyFill="1" applyBorder="1" applyAlignment="1">
      <alignment horizontal="center" vertical="center" textRotation="255" wrapText="1"/>
    </xf>
    <xf numFmtId="38" fontId="8" fillId="0" borderId="66" xfId="1" applyFont="1" applyFill="1" applyBorder="1" applyAlignment="1">
      <alignment horizontal="center" vertical="center" textRotation="255" wrapText="1"/>
    </xf>
    <xf numFmtId="38" fontId="8" fillId="0" borderId="5" xfId="1" applyFont="1" applyFill="1" applyBorder="1" applyAlignment="1">
      <alignment horizontal="center" vertical="center" textRotation="255" wrapText="1"/>
    </xf>
    <xf numFmtId="38" fontId="8" fillId="0" borderId="67" xfId="1" applyFont="1" applyFill="1" applyBorder="1" applyAlignment="1">
      <alignment horizontal="center" vertical="center" wrapText="1"/>
    </xf>
    <xf numFmtId="38" fontId="8" fillId="0" borderId="68" xfId="1" applyFont="1" applyFill="1" applyBorder="1" applyAlignment="1">
      <alignment horizontal="center" vertical="center" wrapText="1"/>
    </xf>
    <xf numFmtId="38" fontId="8" fillId="0" borderId="65" xfId="1" applyFont="1" applyFill="1" applyBorder="1" applyAlignment="1">
      <alignment horizontal="center" vertical="center" wrapText="1"/>
    </xf>
    <xf numFmtId="38" fontId="8" fillId="0" borderId="69" xfId="1" applyFont="1" applyFill="1" applyBorder="1" applyAlignment="1">
      <alignment horizontal="center" vertical="center" wrapText="1"/>
    </xf>
    <xf numFmtId="38" fontId="8" fillId="0" borderId="70" xfId="1" applyFont="1" applyFill="1" applyBorder="1" applyAlignment="1">
      <alignment horizontal="center" vertical="center" wrapText="1"/>
    </xf>
    <xf numFmtId="38" fontId="8" fillId="0" borderId="71" xfId="1" applyFont="1" applyFill="1" applyBorder="1" applyAlignment="1">
      <alignment horizontal="center" vertical="center" wrapText="1"/>
    </xf>
    <xf numFmtId="0" fontId="5" fillId="0" borderId="0" xfId="3" applyFont="1" applyAlignment="1">
      <alignment horizontal="distributed" vertical="center"/>
    </xf>
    <xf numFmtId="0" fontId="5" fillId="0" borderId="27" xfId="3" applyFont="1" applyBorder="1" applyAlignment="1">
      <alignment horizontal="distributed" vertical="center"/>
    </xf>
    <xf numFmtId="0" fontId="11" fillId="0" borderId="0" xfId="3" applyFont="1" applyAlignment="1">
      <alignment horizontal="distributed" vertical="center"/>
    </xf>
    <xf numFmtId="0" fontId="5" fillId="0" borderId="72" xfId="3" applyFont="1" applyBorder="1" applyAlignment="1">
      <alignment vertical="center" wrapText="1"/>
    </xf>
    <xf numFmtId="0" fontId="11" fillId="0" borderId="73" xfId="3" applyFont="1" applyBorder="1" applyAlignment="1">
      <alignment vertical="center"/>
    </xf>
    <xf numFmtId="0" fontId="11" fillId="0" borderId="74" xfId="3" applyFont="1" applyBorder="1" applyAlignment="1">
      <alignment vertical="center"/>
    </xf>
    <xf numFmtId="0" fontId="11" fillId="0" borderId="75" xfId="3" applyFont="1" applyBorder="1" applyAlignment="1">
      <alignment vertical="center"/>
    </xf>
    <xf numFmtId="0" fontId="5" fillId="0" borderId="21" xfId="3" applyFont="1" applyBorder="1" applyAlignment="1">
      <alignment horizontal="distributed" vertical="center"/>
    </xf>
    <xf numFmtId="0" fontId="5" fillId="0" borderId="56" xfId="3" applyFont="1" applyBorder="1" applyAlignment="1">
      <alignment horizontal="distributed" vertical="center"/>
    </xf>
    <xf numFmtId="0" fontId="11" fillId="0" borderId="56" xfId="3" applyFont="1" applyBorder="1"/>
    <xf numFmtId="0" fontId="11" fillId="0" borderId="0" xfId="3" applyFont="1"/>
    <xf numFmtId="0" fontId="5" fillId="0" borderId="66" xfId="3" applyFont="1" applyBorder="1" applyAlignment="1">
      <alignment horizontal="center" vertical="center" wrapText="1"/>
    </xf>
    <xf numFmtId="0" fontId="5" fillId="0" borderId="66" xfId="3" applyFont="1" applyBorder="1" applyAlignment="1">
      <alignment horizontal="center" vertical="center"/>
    </xf>
    <xf numFmtId="0" fontId="5" fillId="0" borderId="64" xfId="3" applyFont="1" applyBorder="1" applyAlignment="1">
      <alignment horizontal="center" vertical="center"/>
    </xf>
    <xf numFmtId="0" fontId="5" fillId="0" borderId="76" xfId="3" applyFont="1" applyBorder="1" applyAlignment="1">
      <alignment horizontal="center" vertical="center"/>
    </xf>
    <xf numFmtId="0" fontId="5" fillId="0" borderId="65" xfId="3" applyFont="1" applyBorder="1" applyAlignment="1">
      <alignment horizontal="center" vertical="center"/>
    </xf>
    <xf numFmtId="0" fontId="5" fillId="0" borderId="67" xfId="3" applyFont="1" applyBorder="1" applyAlignment="1">
      <alignment horizontal="center" vertical="center" wrapText="1"/>
    </xf>
    <xf numFmtId="0" fontId="5" fillId="0" borderId="65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shrinkToFit="1"/>
    </xf>
    <xf numFmtId="0" fontId="5" fillId="0" borderId="19" xfId="3" applyFont="1" applyBorder="1" applyAlignment="1">
      <alignment horizontal="distributed" vertical="center"/>
    </xf>
    <xf numFmtId="0" fontId="5" fillId="0" borderId="73" xfId="3" applyFont="1" applyBorder="1" applyAlignment="1">
      <alignment vertical="center" wrapText="1"/>
    </xf>
    <xf numFmtId="0" fontId="5" fillId="0" borderId="77" xfId="3" applyFont="1" applyBorder="1" applyAlignment="1">
      <alignment vertical="center" wrapText="1"/>
    </xf>
    <xf numFmtId="0" fontId="5" fillId="0" borderId="74" xfId="3" applyFont="1" applyBorder="1" applyAlignment="1">
      <alignment vertical="center" wrapText="1"/>
    </xf>
    <xf numFmtId="0" fontId="5" fillId="0" borderId="75" xfId="3" applyFont="1" applyBorder="1" applyAlignment="1">
      <alignment vertical="center" wrapText="1"/>
    </xf>
    <xf numFmtId="0" fontId="5" fillId="0" borderId="78" xfId="3" applyFont="1" applyBorder="1" applyAlignment="1">
      <alignment vertical="center" wrapText="1"/>
    </xf>
    <xf numFmtId="0" fontId="14" fillId="0" borderId="19" xfId="3" applyFont="1" applyBorder="1" applyAlignment="1">
      <alignment horizontal="left" vertical="center" wrapText="1"/>
    </xf>
    <xf numFmtId="0" fontId="3" fillId="0" borderId="19" xfId="3" applyFont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2 港別入港" xfId="2" xr:uid="{00000000-0005-0000-0000-000002000000}"/>
    <cellStyle name="標準_第3部ｐ50-ｐ53(H13)" xfId="3" xr:uid="{00000000-0005-0000-0000-000003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zoomScaleNormal="100" zoomScaleSheetLayoutView="100" workbookViewId="0">
      <selection sqref="A1:E1"/>
    </sheetView>
  </sheetViews>
  <sheetFormatPr defaultColWidth="9" defaultRowHeight="21" customHeight="1" x14ac:dyDescent="0.2"/>
  <cols>
    <col min="1" max="1" width="4.90625" style="101" customWidth="1"/>
    <col min="2" max="2" width="30.90625" style="101" customWidth="1"/>
    <col min="3" max="5" width="14.453125" style="101" customWidth="1"/>
    <col min="6" max="16384" width="9" style="101"/>
  </cols>
  <sheetData>
    <row r="1" spans="1:13" s="201" customFormat="1" ht="47" customHeight="1" x14ac:dyDescent="0.2">
      <c r="A1" s="219" t="s">
        <v>293</v>
      </c>
      <c r="B1" s="219"/>
      <c r="C1" s="219"/>
      <c r="D1" s="219"/>
      <c r="E1" s="219"/>
      <c r="F1" s="200"/>
      <c r="G1" s="200"/>
      <c r="H1" s="200"/>
      <c r="I1" s="200"/>
      <c r="J1" s="200"/>
      <c r="K1" s="200"/>
      <c r="L1" s="200"/>
      <c r="M1" s="200"/>
    </row>
    <row r="2" spans="1:13" s="201" customFormat="1" ht="21" customHeight="1" x14ac:dyDescent="0.2">
      <c r="C2" s="202"/>
      <c r="D2" s="202"/>
      <c r="E2" s="202"/>
      <c r="F2" s="202"/>
    </row>
    <row r="3" spans="1:13" ht="21" customHeight="1" thickBot="1" x14ac:dyDescent="0.25">
      <c r="A3" s="1" t="s">
        <v>247</v>
      </c>
      <c r="B3" s="100"/>
      <c r="C3" s="100"/>
      <c r="D3" s="100"/>
      <c r="E3" s="100"/>
    </row>
    <row r="4" spans="1:13" ht="42" customHeight="1" thickBot="1" x14ac:dyDescent="0.25">
      <c r="A4" s="217" t="s">
        <v>248</v>
      </c>
      <c r="B4" s="218"/>
      <c r="C4" s="2" t="s">
        <v>249</v>
      </c>
      <c r="D4" s="3" t="s">
        <v>250</v>
      </c>
      <c r="E4" s="4" t="s">
        <v>251</v>
      </c>
    </row>
    <row r="5" spans="1:13" ht="13" x14ac:dyDescent="0.2">
      <c r="A5" s="207" t="s">
        <v>252</v>
      </c>
      <c r="B5" s="208"/>
      <c r="C5" s="40" t="s">
        <v>253</v>
      </c>
      <c r="D5" s="41" t="s">
        <v>253</v>
      </c>
      <c r="E5" s="102"/>
    </row>
    <row r="6" spans="1:13" ht="19.5" customHeight="1" x14ac:dyDescent="0.2">
      <c r="A6" s="209"/>
      <c r="B6" s="210"/>
      <c r="C6" s="103">
        <f>'1 港別港務'!B4</f>
        <v>150</v>
      </c>
      <c r="D6" s="104">
        <v>143</v>
      </c>
      <c r="E6" s="105">
        <f>C6/D6</f>
        <v>1.048951048951049</v>
      </c>
    </row>
    <row r="7" spans="1:13" ht="19.5" customHeight="1" x14ac:dyDescent="0.2">
      <c r="A7" s="209" t="s">
        <v>254</v>
      </c>
      <c r="B7" s="210"/>
      <c r="C7" s="106">
        <f>'1 港別港務'!C4</f>
        <v>67045</v>
      </c>
      <c r="D7" s="107">
        <v>67336</v>
      </c>
      <c r="E7" s="108">
        <f>C7/D7</f>
        <v>0.99567838897469407</v>
      </c>
    </row>
    <row r="8" spans="1:13" ht="19.5" customHeight="1" x14ac:dyDescent="0.2">
      <c r="A8" s="223" t="s">
        <v>255</v>
      </c>
      <c r="B8" s="5" t="s">
        <v>23</v>
      </c>
      <c r="C8" s="103">
        <f>'1 港別港務'!D4</f>
        <v>186257</v>
      </c>
      <c r="D8" s="109">
        <v>186564</v>
      </c>
      <c r="E8" s="110">
        <f>C8/D8</f>
        <v>0.99835445209150753</v>
      </c>
    </row>
    <row r="9" spans="1:13" ht="19.5" customHeight="1" x14ac:dyDescent="0.2">
      <c r="A9" s="224"/>
      <c r="B9" s="5" t="s">
        <v>256</v>
      </c>
      <c r="C9" s="103">
        <f>'1 港別港務'!E4</f>
        <v>9693</v>
      </c>
      <c r="D9" s="111">
        <v>9297</v>
      </c>
      <c r="E9" s="112">
        <f>C9/D9</f>
        <v>1.0425943852855759</v>
      </c>
    </row>
    <row r="10" spans="1:13" ht="19.5" customHeight="1" x14ac:dyDescent="0.2">
      <c r="A10" s="224"/>
      <c r="B10" s="5" t="s">
        <v>25</v>
      </c>
      <c r="C10" s="103">
        <f>'1 港別港務'!F4</f>
        <v>19</v>
      </c>
      <c r="D10" s="104">
        <v>21</v>
      </c>
      <c r="E10" s="112">
        <f t="shared" ref="E10:E16" si="0">C10/D10</f>
        <v>0.90476190476190477</v>
      </c>
    </row>
    <row r="11" spans="1:13" ht="19.5" customHeight="1" x14ac:dyDescent="0.2">
      <c r="A11" s="224"/>
      <c r="B11" s="6" t="s">
        <v>257</v>
      </c>
      <c r="C11" s="103">
        <f>'1 港別港務'!G4</f>
        <v>157079</v>
      </c>
      <c r="D11" s="104">
        <v>157012</v>
      </c>
      <c r="E11" s="112">
        <f t="shared" si="0"/>
        <v>1.0004267189768934</v>
      </c>
    </row>
    <row r="12" spans="1:13" ht="19.5" customHeight="1" x14ac:dyDescent="0.2">
      <c r="A12" s="224"/>
      <c r="B12" s="6" t="s">
        <v>258</v>
      </c>
      <c r="C12" s="103">
        <f>'1 港別港務'!H4</f>
        <v>12045</v>
      </c>
      <c r="D12" s="104">
        <v>12277</v>
      </c>
      <c r="E12" s="112">
        <f t="shared" si="0"/>
        <v>0.98110287529526752</v>
      </c>
    </row>
    <row r="13" spans="1:13" ht="19.5" customHeight="1" x14ac:dyDescent="0.2">
      <c r="A13" s="224"/>
      <c r="B13" s="6" t="s">
        <v>259</v>
      </c>
      <c r="C13" s="103">
        <f>'1 港別港務'!I4</f>
        <v>3369</v>
      </c>
      <c r="D13" s="104">
        <v>3419</v>
      </c>
      <c r="E13" s="112">
        <f t="shared" si="0"/>
        <v>0.98537584088914887</v>
      </c>
    </row>
    <row r="14" spans="1:13" ht="19.5" customHeight="1" x14ac:dyDescent="0.2">
      <c r="A14" s="224"/>
      <c r="B14" s="6" t="s">
        <v>260</v>
      </c>
      <c r="C14" s="103">
        <f>'1 港別港務'!J4</f>
        <v>5</v>
      </c>
      <c r="D14" s="104">
        <v>4</v>
      </c>
      <c r="E14" s="112">
        <f t="shared" si="0"/>
        <v>1.25</v>
      </c>
    </row>
    <row r="15" spans="1:13" ht="19.5" customHeight="1" x14ac:dyDescent="0.2">
      <c r="A15" s="224"/>
      <c r="B15" s="6" t="s">
        <v>261</v>
      </c>
      <c r="C15" s="103">
        <f>'1 港別港務'!K4</f>
        <v>2011</v>
      </c>
      <c r="D15" s="104">
        <v>2061</v>
      </c>
      <c r="E15" s="112">
        <f t="shared" si="0"/>
        <v>0.97573993207180976</v>
      </c>
    </row>
    <row r="16" spans="1:13" ht="19.5" customHeight="1" x14ac:dyDescent="0.2">
      <c r="A16" s="224"/>
      <c r="B16" s="6" t="s">
        <v>30</v>
      </c>
      <c r="C16" s="113">
        <f>'1 港別港務'!L4</f>
        <v>2036</v>
      </c>
      <c r="D16" s="114">
        <v>2473</v>
      </c>
      <c r="E16" s="112">
        <f t="shared" si="0"/>
        <v>0.82329154872624344</v>
      </c>
    </row>
    <row r="17" spans="1:5" ht="21" customHeight="1" thickBot="1" x14ac:dyDescent="0.25">
      <c r="A17" s="220" t="s">
        <v>262</v>
      </c>
      <c r="B17" s="221"/>
      <c r="C17" s="115">
        <f>'1 港別港務'!M4</f>
        <v>872547</v>
      </c>
      <c r="D17" s="116">
        <v>898562</v>
      </c>
      <c r="E17" s="117">
        <f>C17/D17</f>
        <v>0.97104818587921593</v>
      </c>
    </row>
    <row r="18" spans="1:5" ht="21" customHeight="1" x14ac:dyDescent="0.2">
      <c r="A18" s="222"/>
      <c r="B18" s="222"/>
      <c r="C18" s="222"/>
      <c r="D18" s="222"/>
      <c r="E18" s="222"/>
    </row>
    <row r="19" spans="1:5" ht="21" customHeight="1" x14ac:dyDescent="0.2">
      <c r="A19" s="100"/>
      <c r="B19" s="100"/>
      <c r="C19" s="100"/>
      <c r="D19" s="100"/>
      <c r="E19" s="100"/>
    </row>
    <row r="20" spans="1:5" ht="21" customHeight="1" thickBot="1" x14ac:dyDescent="0.25">
      <c r="A20" s="1" t="s">
        <v>263</v>
      </c>
      <c r="B20" s="100"/>
      <c r="C20" s="100"/>
      <c r="D20" s="100"/>
      <c r="E20" s="100"/>
    </row>
    <row r="21" spans="1:5" ht="42" customHeight="1" thickBot="1" x14ac:dyDescent="0.25">
      <c r="A21" s="217" t="s">
        <v>248</v>
      </c>
      <c r="B21" s="218"/>
      <c r="C21" s="2" t="s">
        <v>249</v>
      </c>
      <c r="D21" s="3" t="s">
        <v>250</v>
      </c>
      <c r="E21" s="4" t="s">
        <v>251</v>
      </c>
    </row>
    <row r="22" spans="1:5" ht="13" x14ac:dyDescent="0.2">
      <c r="A22" s="207" t="s">
        <v>264</v>
      </c>
      <c r="B22" s="208"/>
      <c r="C22" s="42" t="s">
        <v>265</v>
      </c>
      <c r="D22" s="42" t="s">
        <v>265</v>
      </c>
      <c r="E22" s="102"/>
    </row>
    <row r="23" spans="1:5" ht="19.5" customHeight="1" x14ac:dyDescent="0.2">
      <c r="A23" s="209"/>
      <c r="B23" s="210"/>
      <c r="C23" s="118">
        <f>'2 港別入港'!B4</f>
        <v>612230</v>
      </c>
      <c r="D23" s="119">
        <v>629227</v>
      </c>
      <c r="E23" s="120">
        <f>C23/D23</f>
        <v>0.97298749100086301</v>
      </c>
    </row>
    <row r="24" spans="1:5" ht="29.25" customHeight="1" x14ac:dyDescent="0.2">
      <c r="A24" s="213" t="s">
        <v>266</v>
      </c>
      <c r="B24" s="214"/>
      <c r="C24" s="121">
        <f>C23-C25</f>
        <v>540495</v>
      </c>
      <c r="D24" s="103">
        <v>555230</v>
      </c>
      <c r="E24" s="122">
        <f>C24/D24</f>
        <v>0.97346144840876758</v>
      </c>
    </row>
    <row r="25" spans="1:5" ht="29.25" customHeight="1" thickBot="1" x14ac:dyDescent="0.25">
      <c r="A25" s="215" t="s">
        <v>267</v>
      </c>
      <c r="B25" s="216"/>
      <c r="C25" s="123">
        <f>'3 港別外国船入港'!B3</f>
        <v>71735</v>
      </c>
      <c r="D25" s="124">
        <v>73997</v>
      </c>
      <c r="E25" s="125">
        <f>C25/D25</f>
        <v>0.9694311931564793</v>
      </c>
    </row>
    <row r="26" spans="1:5" ht="21" customHeight="1" x14ac:dyDescent="0.2">
      <c r="A26" s="100"/>
      <c r="B26" s="100"/>
      <c r="C26" s="100"/>
      <c r="D26" s="100"/>
      <c r="E26" s="100"/>
    </row>
    <row r="27" spans="1:5" ht="21" customHeight="1" thickBot="1" x14ac:dyDescent="0.25">
      <c r="A27" s="1" t="s">
        <v>268</v>
      </c>
      <c r="B27" s="100"/>
      <c r="C27" s="100"/>
      <c r="D27" s="100"/>
      <c r="E27" s="100"/>
    </row>
    <row r="28" spans="1:5" ht="42" customHeight="1" thickBot="1" x14ac:dyDescent="0.25">
      <c r="A28" s="217" t="s">
        <v>248</v>
      </c>
      <c r="B28" s="218"/>
      <c r="C28" s="2" t="s">
        <v>249</v>
      </c>
      <c r="D28" s="3" t="s">
        <v>250</v>
      </c>
      <c r="E28" s="4" t="s">
        <v>251</v>
      </c>
    </row>
    <row r="29" spans="1:5" ht="13" x14ac:dyDescent="0.2">
      <c r="A29" s="207" t="s">
        <v>269</v>
      </c>
      <c r="B29" s="208"/>
      <c r="C29" s="42" t="s">
        <v>265</v>
      </c>
      <c r="D29" s="42" t="s">
        <v>265</v>
      </c>
      <c r="E29" s="102"/>
    </row>
    <row r="30" spans="1:5" ht="19.5" customHeight="1" x14ac:dyDescent="0.2">
      <c r="A30" s="209"/>
      <c r="B30" s="210"/>
      <c r="C30" s="126">
        <f>'4 港別危険物'!E5</f>
        <v>160172</v>
      </c>
      <c r="D30" s="114">
        <v>163449</v>
      </c>
      <c r="E30" s="112">
        <f>C30/D30</f>
        <v>0.9799509327068382</v>
      </c>
    </row>
    <row r="31" spans="1:5" ht="13" x14ac:dyDescent="0.2">
      <c r="A31" s="209" t="s">
        <v>270</v>
      </c>
      <c r="B31" s="210"/>
      <c r="C31" s="43" t="s">
        <v>271</v>
      </c>
      <c r="D31" s="43" t="s">
        <v>14</v>
      </c>
      <c r="E31" s="127"/>
    </row>
    <row r="32" spans="1:5" ht="19.5" customHeight="1" thickBot="1" x14ac:dyDescent="0.25">
      <c r="A32" s="211"/>
      <c r="B32" s="212"/>
      <c r="C32" s="123">
        <f>'4 港別危険物'!F5</f>
        <v>382108829.66026294</v>
      </c>
      <c r="D32" s="116">
        <v>399045388.64520377</v>
      </c>
      <c r="E32" s="125">
        <f>C32/D32</f>
        <v>0.95755731185757587</v>
      </c>
    </row>
  </sheetData>
  <mergeCells count="14">
    <mergeCell ref="A1:E1"/>
    <mergeCell ref="A4:B4"/>
    <mergeCell ref="A17:B17"/>
    <mergeCell ref="A21:B21"/>
    <mergeCell ref="A22:B23"/>
    <mergeCell ref="A5:B6"/>
    <mergeCell ref="A7:B7"/>
    <mergeCell ref="A18:E18"/>
    <mergeCell ref="A8:A16"/>
    <mergeCell ref="A29:B30"/>
    <mergeCell ref="A31:B32"/>
    <mergeCell ref="A24:B24"/>
    <mergeCell ref="A25:B25"/>
    <mergeCell ref="A28:B28"/>
  </mergeCells>
  <phoneticPr fontId="2"/>
  <pageMargins left="0.7" right="0.7" top="0.75" bottom="0.75" header="0.3" footer="0.3"/>
  <pageSetup paperSize="9" scale="10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8"/>
  <sheetViews>
    <sheetView view="pageBreakPreview" zoomScale="133" zoomScaleNormal="100" zoomScaleSheetLayoutView="133" workbookViewId="0">
      <selection activeCell="A2" sqref="A2:D3"/>
    </sheetView>
  </sheetViews>
  <sheetFormatPr defaultColWidth="9" defaultRowHeight="21" customHeight="1" x14ac:dyDescent="0.2"/>
  <cols>
    <col min="1" max="1" width="11.1796875" style="128" customWidth="1"/>
    <col min="2" max="2" width="7.08984375" style="128" customWidth="1"/>
    <col min="3" max="3" width="5.81640625" style="128" customWidth="1"/>
    <col min="4" max="4" width="6.6328125" style="128" customWidth="1"/>
    <col min="5" max="6" width="5.6328125" style="128" customWidth="1"/>
    <col min="7" max="7" width="6.36328125" style="128" customWidth="1"/>
    <col min="8" max="12" width="5.6328125" style="128" customWidth="1"/>
    <col min="13" max="13" width="7.90625" style="128" customWidth="1"/>
    <col min="14" max="16384" width="9" style="128"/>
  </cols>
  <sheetData>
    <row r="1" spans="1:13" ht="21" customHeight="1" thickBot="1" x14ac:dyDescent="0.25">
      <c r="A1" s="155" t="s">
        <v>17</v>
      </c>
      <c r="M1" s="203" t="s">
        <v>245</v>
      </c>
    </row>
    <row r="2" spans="1:13" ht="27.75" customHeight="1" x14ac:dyDescent="0.2">
      <c r="A2" s="225" t="s">
        <v>18</v>
      </c>
      <c r="B2" s="229" t="s">
        <v>19</v>
      </c>
      <c r="C2" s="231" t="s">
        <v>20</v>
      </c>
      <c r="D2" s="233" t="s">
        <v>21</v>
      </c>
      <c r="E2" s="234"/>
      <c r="F2" s="234"/>
      <c r="G2" s="234"/>
      <c r="H2" s="234"/>
      <c r="I2" s="234"/>
      <c r="J2" s="234"/>
      <c r="K2" s="234"/>
      <c r="L2" s="235"/>
      <c r="M2" s="227" t="s">
        <v>22</v>
      </c>
    </row>
    <row r="3" spans="1:13" ht="59.25" customHeight="1" thickBot="1" x14ac:dyDescent="0.25">
      <c r="A3" s="226"/>
      <c r="B3" s="230"/>
      <c r="C3" s="232"/>
      <c r="D3" s="204" t="s">
        <v>23</v>
      </c>
      <c r="E3" s="204" t="s">
        <v>24</v>
      </c>
      <c r="F3" s="204" t="s">
        <v>25</v>
      </c>
      <c r="G3" s="204" t="s">
        <v>26</v>
      </c>
      <c r="H3" s="204" t="s">
        <v>27</v>
      </c>
      <c r="I3" s="204" t="s">
        <v>28</v>
      </c>
      <c r="J3" s="204" t="s">
        <v>29</v>
      </c>
      <c r="K3" s="205" t="s">
        <v>244</v>
      </c>
      <c r="L3" s="204" t="s">
        <v>30</v>
      </c>
      <c r="M3" s="228"/>
    </row>
    <row r="4" spans="1:13" ht="19.5" customHeight="1" thickBot="1" x14ac:dyDescent="0.25">
      <c r="A4" s="156" t="s">
        <v>31</v>
      </c>
      <c r="B4" s="44">
        <f>B5+B15+B26+B37+B42+B55+B72+B85+B92+B99+B106</f>
        <v>150</v>
      </c>
      <c r="C4" s="45">
        <f t="shared" ref="C4:M4" si="0">C5+C15+C26+C37+C42+C55+C72+C85+C92+C99+C106</f>
        <v>67045</v>
      </c>
      <c r="D4" s="45">
        <f>D5+D15+D26+D37+D42+D55+D72+D85+D92+D99+D106</f>
        <v>186257</v>
      </c>
      <c r="E4" s="45">
        <f>E5+E15+E26+E37+E42+E55+E72+E85+E92+E99+E106</f>
        <v>9693</v>
      </c>
      <c r="F4" s="45">
        <f t="shared" si="0"/>
        <v>19</v>
      </c>
      <c r="G4" s="45">
        <f t="shared" si="0"/>
        <v>157079</v>
      </c>
      <c r="H4" s="45">
        <f t="shared" si="0"/>
        <v>12045</v>
      </c>
      <c r="I4" s="45">
        <f t="shared" si="0"/>
        <v>3369</v>
      </c>
      <c r="J4" s="45">
        <f t="shared" si="0"/>
        <v>5</v>
      </c>
      <c r="K4" s="45">
        <f t="shared" si="0"/>
        <v>2011</v>
      </c>
      <c r="L4" s="45">
        <f t="shared" si="0"/>
        <v>2036</v>
      </c>
      <c r="M4" s="46">
        <f t="shared" si="0"/>
        <v>872547</v>
      </c>
    </row>
    <row r="5" spans="1:13" ht="13" x14ac:dyDescent="0.2">
      <c r="A5" s="157" t="s">
        <v>32</v>
      </c>
      <c r="B5" s="47">
        <f>SUM(B6:B14)</f>
        <v>7</v>
      </c>
      <c r="C5" s="48">
        <f>SUM(C6:C14)</f>
        <v>2752</v>
      </c>
      <c r="D5" s="48">
        <f>SUM(E5:L5)</f>
        <v>7980</v>
      </c>
      <c r="E5" s="48">
        <f>SUM(E6:E14)</f>
        <v>877</v>
      </c>
      <c r="F5" s="48">
        <f t="shared" ref="F5:M5" si="1">SUM(F6:F14)</f>
        <v>0</v>
      </c>
      <c r="G5" s="48">
        <f t="shared" si="1"/>
        <v>6022</v>
      </c>
      <c r="H5" s="48">
        <f t="shared" si="1"/>
        <v>800</v>
      </c>
      <c r="I5" s="48">
        <f t="shared" si="1"/>
        <v>252</v>
      </c>
      <c r="J5" s="48">
        <f t="shared" si="1"/>
        <v>0</v>
      </c>
      <c r="K5" s="48">
        <f t="shared" si="1"/>
        <v>0</v>
      </c>
      <c r="L5" s="48">
        <f t="shared" si="1"/>
        <v>29</v>
      </c>
      <c r="M5" s="49">
        <f t="shared" si="1"/>
        <v>41646</v>
      </c>
    </row>
    <row r="6" spans="1:13" ht="13" x14ac:dyDescent="0.2">
      <c r="A6" s="8" t="s">
        <v>33</v>
      </c>
      <c r="B6" s="129">
        <v>1</v>
      </c>
      <c r="C6" s="130">
        <v>6</v>
      </c>
      <c r="D6" s="54">
        <f>SUM(E6:L6)</f>
        <v>385</v>
      </c>
      <c r="E6" s="130">
        <v>162</v>
      </c>
      <c r="F6" s="130">
        <v>0</v>
      </c>
      <c r="G6" s="130">
        <v>111</v>
      </c>
      <c r="H6" s="130">
        <v>71</v>
      </c>
      <c r="I6" s="130">
        <v>41</v>
      </c>
      <c r="J6" s="130">
        <v>0</v>
      </c>
      <c r="K6" s="130">
        <v>0</v>
      </c>
      <c r="L6" s="130">
        <v>0</v>
      </c>
      <c r="M6" s="131">
        <v>1805</v>
      </c>
    </row>
    <row r="7" spans="1:13" ht="13" x14ac:dyDescent="0.2">
      <c r="A7" s="8" t="s">
        <v>280</v>
      </c>
      <c r="B7" s="129">
        <v>0</v>
      </c>
      <c r="C7" s="130">
        <v>467</v>
      </c>
      <c r="D7" s="54">
        <f>SUM(E7:L7)</f>
        <v>836</v>
      </c>
      <c r="E7" s="130">
        <v>13</v>
      </c>
      <c r="F7" s="130">
        <v>0</v>
      </c>
      <c r="G7" s="130">
        <v>726</v>
      </c>
      <c r="H7" s="130">
        <v>90</v>
      </c>
      <c r="I7" s="130">
        <v>7</v>
      </c>
      <c r="J7" s="130">
        <v>0</v>
      </c>
      <c r="K7" s="130">
        <v>0</v>
      </c>
      <c r="L7" s="130">
        <v>0</v>
      </c>
      <c r="M7" s="131">
        <v>2344</v>
      </c>
    </row>
    <row r="8" spans="1:13" ht="13" x14ac:dyDescent="0.2">
      <c r="A8" s="8" t="s">
        <v>34</v>
      </c>
      <c r="B8" s="129">
        <v>1</v>
      </c>
      <c r="C8" s="130">
        <v>89</v>
      </c>
      <c r="D8" s="54">
        <f>SUM(E8:L8)</f>
        <v>195</v>
      </c>
      <c r="E8" s="130">
        <v>36</v>
      </c>
      <c r="F8" s="130">
        <v>0</v>
      </c>
      <c r="G8" s="130">
        <v>119</v>
      </c>
      <c r="H8" s="130">
        <v>28</v>
      </c>
      <c r="I8" s="130">
        <v>12</v>
      </c>
      <c r="J8" s="130">
        <v>0</v>
      </c>
      <c r="K8" s="130">
        <v>0</v>
      </c>
      <c r="L8" s="130">
        <v>0</v>
      </c>
      <c r="M8" s="131">
        <v>593</v>
      </c>
    </row>
    <row r="9" spans="1:13" ht="13" x14ac:dyDescent="0.2">
      <c r="A9" s="8" t="s">
        <v>35</v>
      </c>
      <c r="B9" s="129">
        <v>0</v>
      </c>
      <c r="C9" s="130">
        <v>1</v>
      </c>
      <c r="D9" s="54">
        <f t="shared" ref="D9:D14" si="2">SUM(E9:L9)</f>
        <v>428</v>
      </c>
      <c r="E9" s="130">
        <v>130</v>
      </c>
      <c r="F9" s="130">
        <v>0</v>
      </c>
      <c r="G9" s="130">
        <v>232</v>
      </c>
      <c r="H9" s="130">
        <v>47</v>
      </c>
      <c r="I9" s="130">
        <v>17</v>
      </c>
      <c r="J9" s="130">
        <v>0</v>
      </c>
      <c r="K9" s="130">
        <v>0</v>
      </c>
      <c r="L9" s="130">
        <v>2</v>
      </c>
      <c r="M9" s="131">
        <v>1003</v>
      </c>
    </row>
    <row r="10" spans="1:13" ht="13" x14ac:dyDescent="0.2">
      <c r="A10" s="8" t="s">
        <v>36</v>
      </c>
      <c r="B10" s="129">
        <v>2</v>
      </c>
      <c r="C10" s="130">
        <v>264</v>
      </c>
      <c r="D10" s="54">
        <f t="shared" si="2"/>
        <v>881</v>
      </c>
      <c r="E10" s="130">
        <v>93</v>
      </c>
      <c r="F10" s="130">
        <v>0</v>
      </c>
      <c r="G10" s="130">
        <v>618</v>
      </c>
      <c r="H10" s="130">
        <v>104</v>
      </c>
      <c r="I10" s="130">
        <v>64</v>
      </c>
      <c r="J10" s="130">
        <v>0</v>
      </c>
      <c r="K10" s="130">
        <v>0</v>
      </c>
      <c r="L10" s="130">
        <v>2</v>
      </c>
      <c r="M10" s="131">
        <v>4272</v>
      </c>
    </row>
    <row r="11" spans="1:13" ht="13" x14ac:dyDescent="0.2">
      <c r="A11" s="8" t="s">
        <v>37</v>
      </c>
      <c r="B11" s="129">
        <v>1</v>
      </c>
      <c r="C11" s="130">
        <v>169</v>
      </c>
      <c r="D11" s="54">
        <f t="shared" si="2"/>
        <v>449</v>
      </c>
      <c r="E11" s="130">
        <v>35</v>
      </c>
      <c r="F11" s="130">
        <v>0</v>
      </c>
      <c r="G11" s="130">
        <v>301</v>
      </c>
      <c r="H11" s="130">
        <v>62</v>
      </c>
      <c r="I11" s="130">
        <v>38</v>
      </c>
      <c r="J11" s="130">
        <v>0</v>
      </c>
      <c r="K11" s="130">
        <v>0</v>
      </c>
      <c r="L11" s="130">
        <v>13</v>
      </c>
      <c r="M11" s="131">
        <v>6021</v>
      </c>
    </row>
    <row r="12" spans="1:13" ht="13" x14ac:dyDescent="0.2">
      <c r="A12" s="8" t="s">
        <v>38</v>
      </c>
      <c r="B12" s="129">
        <v>1</v>
      </c>
      <c r="C12" s="130">
        <v>1048</v>
      </c>
      <c r="D12" s="54">
        <f t="shared" si="2"/>
        <v>3067</v>
      </c>
      <c r="E12" s="130">
        <v>24</v>
      </c>
      <c r="F12" s="130">
        <v>0</v>
      </c>
      <c r="G12" s="130">
        <v>2786</v>
      </c>
      <c r="H12" s="130">
        <v>233</v>
      </c>
      <c r="I12" s="130">
        <v>12</v>
      </c>
      <c r="J12" s="130">
        <v>0</v>
      </c>
      <c r="K12" s="130">
        <v>0</v>
      </c>
      <c r="L12" s="130">
        <v>12</v>
      </c>
      <c r="M12" s="131">
        <v>19480</v>
      </c>
    </row>
    <row r="13" spans="1:13" ht="13" x14ac:dyDescent="0.2">
      <c r="A13" s="8" t="s">
        <v>39</v>
      </c>
      <c r="B13" s="129">
        <v>1</v>
      </c>
      <c r="C13" s="130">
        <v>708</v>
      </c>
      <c r="D13" s="54">
        <f t="shared" si="2"/>
        <v>1640</v>
      </c>
      <c r="E13" s="130">
        <v>348</v>
      </c>
      <c r="F13" s="130">
        <v>0</v>
      </c>
      <c r="G13" s="130">
        <v>1129</v>
      </c>
      <c r="H13" s="130">
        <v>121</v>
      </c>
      <c r="I13" s="130">
        <v>42</v>
      </c>
      <c r="J13" s="130">
        <v>0</v>
      </c>
      <c r="K13" s="130">
        <v>0</v>
      </c>
      <c r="L13" s="130">
        <v>0</v>
      </c>
      <c r="M13" s="131">
        <v>5958</v>
      </c>
    </row>
    <row r="14" spans="1:13" ht="13" x14ac:dyDescent="0.2">
      <c r="A14" s="33" t="s">
        <v>40</v>
      </c>
      <c r="B14" s="129">
        <v>0</v>
      </c>
      <c r="C14" s="130">
        <v>0</v>
      </c>
      <c r="D14" s="54">
        <f t="shared" si="2"/>
        <v>99</v>
      </c>
      <c r="E14" s="130">
        <v>36</v>
      </c>
      <c r="F14" s="130">
        <v>0</v>
      </c>
      <c r="G14" s="130">
        <v>0</v>
      </c>
      <c r="H14" s="130">
        <v>44</v>
      </c>
      <c r="I14" s="130">
        <v>19</v>
      </c>
      <c r="J14" s="130">
        <v>0</v>
      </c>
      <c r="K14" s="130">
        <v>0</v>
      </c>
      <c r="L14" s="130">
        <v>0</v>
      </c>
      <c r="M14" s="131">
        <v>170</v>
      </c>
    </row>
    <row r="15" spans="1:13" ht="13" x14ac:dyDescent="0.2">
      <c r="A15" s="8" t="s">
        <v>41</v>
      </c>
      <c r="B15" s="50">
        <f>SUM(B16:B25)</f>
        <v>13</v>
      </c>
      <c r="C15" s="51">
        <f>SUM(C16:C25)</f>
        <v>1389</v>
      </c>
      <c r="D15" s="51">
        <f>SUM(E15:L15)</f>
        <v>6546</v>
      </c>
      <c r="E15" s="51">
        <f t="shared" ref="E15:M15" si="3">SUM(E16:E25)</f>
        <v>773</v>
      </c>
      <c r="F15" s="51">
        <f t="shared" si="3"/>
        <v>0</v>
      </c>
      <c r="G15" s="51">
        <f t="shared" si="3"/>
        <v>4667</v>
      </c>
      <c r="H15" s="51">
        <f t="shared" si="3"/>
        <v>771</v>
      </c>
      <c r="I15" s="51">
        <f t="shared" si="3"/>
        <v>234</v>
      </c>
      <c r="J15" s="51">
        <f t="shared" si="3"/>
        <v>0</v>
      </c>
      <c r="K15" s="51">
        <f t="shared" si="3"/>
        <v>0</v>
      </c>
      <c r="L15" s="51">
        <f t="shared" si="3"/>
        <v>101</v>
      </c>
      <c r="M15" s="52">
        <f t="shared" si="3"/>
        <v>40557</v>
      </c>
    </row>
    <row r="16" spans="1:13" ht="13" x14ac:dyDescent="0.2">
      <c r="A16" s="8" t="s">
        <v>42</v>
      </c>
      <c r="B16" s="129">
        <v>2</v>
      </c>
      <c r="C16" s="130">
        <v>533</v>
      </c>
      <c r="D16" s="54">
        <f>SUM(E16:L16)</f>
        <v>2061</v>
      </c>
      <c r="E16" s="130">
        <v>33</v>
      </c>
      <c r="F16" s="130">
        <v>0</v>
      </c>
      <c r="G16" s="130">
        <v>1828</v>
      </c>
      <c r="H16" s="130">
        <v>123</v>
      </c>
      <c r="I16" s="130">
        <v>38</v>
      </c>
      <c r="J16" s="130">
        <v>0</v>
      </c>
      <c r="K16" s="130">
        <v>0</v>
      </c>
      <c r="L16" s="130">
        <v>39</v>
      </c>
      <c r="M16" s="131">
        <v>13892</v>
      </c>
    </row>
    <row r="17" spans="1:13" ht="13" x14ac:dyDescent="0.2">
      <c r="A17" s="8" t="s">
        <v>43</v>
      </c>
      <c r="B17" s="129">
        <v>0</v>
      </c>
      <c r="C17" s="130">
        <v>19</v>
      </c>
      <c r="D17" s="54">
        <f>SUM(E17:L17)</f>
        <v>354</v>
      </c>
      <c r="E17" s="130">
        <v>163</v>
      </c>
      <c r="F17" s="130">
        <v>0</v>
      </c>
      <c r="G17" s="130">
        <v>118</v>
      </c>
      <c r="H17" s="130">
        <v>62</v>
      </c>
      <c r="I17" s="130">
        <v>11</v>
      </c>
      <c r="J17" s="130">
        <v>0</v>
      </c>
      <c r="K17" s="130">
        <v>0</v>
      </c>
      <c r="L17" s="130">
        <v>0</v>
      </c>
      <c r="M17" s="131">
        <v>2356</v>
      </c>
    </row>
    <row r="18" spans="1:13" ht="13" x14ac:dyDescent="0.2">
      <c r="A18" s="8" t="s">
        <v>44</v>
      </c>
      <c r="B18" s="129">
        <v>1</v>
      </c>
      <c r="C18" s="130">
        <v>1</v>
      </c>
      <c r="D18" s="54">
        <f t="shared" ref="D18:D24" si="4">SUM(E18:L18)</f>
        <v>909</v>
      </c>
      <c r="E18" s="130">
        <v>82</v>
      </c>
      <c r="F18" s="130">
        <v>0</v>
      </c>
      <c r="G18" s="130">
        <v>714</v>
      </c>
      <c r="H18" s="130">
        <v>49</v>
      </c>
      <c r="I18" s="130">
        <v>40</v>
      </c>
      <c r="J18" s="130">
        <v>0</v>
      </c>
      <c r="K18" s="130">
        <v>0</v>
      </c>
      <c r="L18" s="130">
        <v>24</v>
      </c>
      <c r="M18" s="131">
        <v>2039</v>
      </c>
    </row>
    <row r="19" spans="1:13" ht="13" x14ac:dyDescent="0.2">
      <c r="A19" s="8" t="s">
        <v>45</v>
      </c>
      <c r="B19" s="129">
        <v>1</v>
      </c>
      <c r="C19" s="130">
        <v>397</v>
      </c>
      <c r="D19" s="54">
        <f t="shared" si="4"/>
        <v>942</v>
      </c>
      <c r="E19" s="130">
        <v>233</v>
      </c>
      <c r="F19" s="130">
        <v>0</v>
      </c>
      <c r="G19" s="130">
        <v>550</v>
      </c>
      <c r="H19" s="130">
        <v>121</v>
      </c>
      <c r="I19" s="130">
        <v>19</v>
      </c>
      <c r="J19" s="130">
        <v>0</v>
      </c>
      <c r="K19" s="130">
        <v>0</v>
      </c>
      <c r="L19" s="130">
        <v>19</v>
      </c>
      <c r="M19" s="131">
        <v>7838</v>
      </c>
    </row>
    <row r="20" spans="1:13" ht="13" x14ac:dyDescent="0.2">
      <c r="A20" s="8" t="s">
        <v>46</v>
      </c>
      <c r="B20" s="129">
        <v>0</v>
      </c>
      <c r="C20" s="130">
        <v>1</v>
      </c>
      <c r="D20" s="54">
        <f>SUM(E20:L20)</f>
        <v>78</v>
      </c>
      <c r="E20" s="130">
        <v>0</v>
      </c>
      <c r="F20" s="130">
        <v>0</v>
      </c>
      <c r="G20" s="130">
        <v>17</v>
      </c>
      <c r="H20" s="130">
        <v>57</v>
      </c>
      <c r="I20" s="130">
        <v>4</v>
      </c>
      <c r="J20" s="130">
        <v>0</v>
      </c>
      <c r="K20" s="130">
        <v>0</v>
      </c>
      <c r="L20" s="130">
        <v>0</v>
      </c>
      <c r="M20" s="131">
        <v>1040</v>
      </c>
    </row>
    <row r="21" spans="1:13" ht="13" x14ac:dyDescent="0.2">
      <c r="A21" s="8" t="s">
        <v>47</v>
      </c>
      <c r="B21" s="129">
        <v>1</v>
      </c>
      <c r="C21" s="130">
        <v>107</v>
      </c>
      <c r="D21" s="54">
        <f t="shared" si="4"/>
        <v>213</v>
      </c>
      <c r="E21" s="130">
        <v>65</v>
      </c>
      <c r="F21" s="130">
        <v>0</v>
      </c>
      <c r="G21" s="130">
        <v>109</v>
      </c>
      <c r="H21" s="130">
        <v>23</v>
      </c>
      <c r="I21" s="130">
        <v>16</v>
      </c>
      <c r="J21" s="130">
        <v>0</v>
      </c>
      <c r="K21" s="130">
        <v>0</v>
      </c>
      <c r="L21" s="130">
        <v>0</v>
      </c>
      <c r="M21" s="131">
        <v>1321</v>
      </c>
    </row>
    <row r="22" spans="1:13" ht="13" x14ac:dyDescent="0.2">
      <c r="A22" s="8" t="s">
        <v>48</v>
      </c>
      <c r="B22" s="129">
        <v>4</v>
      </c>
      <c r="C22" s="130">
        <v>75</v>
      </c>
      <c r="D22" s="54">
        <f t="shared" si="4"/>
        <v>902</v>
      </c>
      <c r="E22" s="130">
        <v>82</v>
      </c>
      <c r="F22" s="130">
        <v>0</v>
      </c>
      <c r="G22" s="130">
        <v>649</v>
      </c>
      <c r="H22" s="130">
        <v>122</v>
      </c>
      <c r="I22" s="130">
        <v>49</v>
      </c>
      <c r="J22" s="130">
        <v>0</v>
      </c>
      <c r="K22" s="130">
        <v>0</v>
      </c>
      <c r="L22" s="130">
        <v>0</v>
      </c>
      <c r="M22" s="131">
        <v>3600</v>
      </c>
    </row>
    <row r="23" spans="1:13" ht="13" x14ac:dyDescent="0.2">
      <c r="A23" s="8" t="s">
        <v>49</v>
      </c>
      <c r="B23" s="129">
        <v>1</v>
      </c>
      <c r="C23" s="130">
        <v>108</v>
      </c>
      <c r="D23" s="54">
        <f t="shared" si="4"/>
        <v>288</v>
      </c>
      <c r="E23" s="130">
        <v>50</v>
      </c>
      <c r="F23" s="130">
        <v>0</v>
      </c>
      <c r="G23" s="130">
        <v>151</v>
      </c>
      <c r="H23" s="130">
        <v>63</v>
      </c>
      <c r="I23" s="130">
        <v>24</v>
      </c>
      <c r="J23" s="130">
        <v>0</v>
      </c>
      <c r="K23" s="130">
        <v>0</v>
      </c>
      <c r="L23" s="130">
        <v>0</v>
      </c>
      <c r="M23" s="131">
        <v>1445</v>
      </c>
    </row>
    <row r="24" spans="1:13" ht="13" x14ac:dyDescent="0.2">
      <c r="A24" s="8" t="s">
        <v>50</v>
      </c>
      <c r="B24" s="129">
        <v>2</v>
      </c>
      <c r="C24" s="130">
        <v>83</v>
      </c>
      <c r="D24" s="54">
        <f t="shared" si="4"/>
        <v>617</v>
      </c>
      <c r="E24" s="130">
        <v>45</v>
      </c>
      <c r="F24" s="130">
        <v>0</v>
      </c>
      <c r="G24" s="130">
        <v>450</v>
      </c>
      <c r="H24" s="130">
        <v>96</v>
      </c>
      <c r="I24" s="130">
        <v>25</v>
      </c>
      <c r="J24" s="130">
        <v>0</v>
      </c>
      <c r="K24" s="130">
        <v>0</v>
      </c>
      <c r="L24" s="130">
        <v>1</v>
      </c>
      <c r="M24" s="131">
        <v>5220</v>
      </c>
    </row>
    <row r="25" spans="1:13" ht="13" x14ac:dyDescent="0.2">
      <c r="A25" s="33" t="s">
        <v>289</v>
      </c>
      <c r="B25" s="132">
        <v>1</v>
      </c>
      <c r="C25" s="133">
        <v>65</v>
      </c>
      <c r="D25" s="54">
        <f t="shared" ref="D25" si="5">SUM(E25:L25)</f>
        <v>182</v>
      </c>
      <c r="E25" s="134">
        <v>20</v>
      </c>
      <c r="F25" s="134">
        <v>0</v>
      </c>
      <c r="G25" s="134">
        <v>81</v>
      </c>
      <c r="H25" s="134">
        <v>55</v>
      </c>
      <c r="I25" s="134">
        <v>8</v>
      </c>
      <c r="J25" s="134">
        <v>0</v>
      </c>
      <c r="K25" s="134">
        <v>0</v>
      </c>
      <c r="L25" s="134">
        <v>18</v>
      </c>
      <c r="M25" s="135">
        <v>1806</v>
      </c>
    </row>
    <row r="26" spans="1:13" ht="13" x14ac:dyDescent="0.2">
      <c r="A26" s="158" t="s">
        <v>51</v>
      </c>
      <c r="B26" s="50">
        <f>SUM(B27:B36)</f>
        <v>27</v>
      </c>
      <c r="C26" s="53">
        <f>SUM(C27:C36)</f>
        <v>16310</v>
      </c>
      <c r="D26" s="51">
        <f>SUM(E26:L26)</f>
        <v>50922</v>
      </c>
      <c r="E26" s="51">
        <f>SUM(E27:E36)</f>
        <v>1957</v>
      </c>
      <c r="F26" s="51">
        <f t="shared" ref="F26:M26" si="6">SUM(F27:F36)</f>
        <v>0</v>
      </c>
      <c r="G26" s="51">
        <f t="shared" si="6"/>
        <v>45777</v>
      </c>
      <c r="H26" s="51">
        <f t="shared" si="6"/>
        <v>2179</v>
      </c>
      <c r="I26" s="51">
        <f t="shared" si="6"/>
        <v>460</v>
      </c>
      <c r="J26" s="51">
        <f t="shared" si="6"/>
        <v>0</v>
      </c>
      <c r="K26" s="51">
        <f t="shared" si="6"/>
        <v>1</v>
      </c>
      <c r="L26" s="51">
        <f t="shared" si="6"/>
        <v>548</v>
      </c>
      <c r="M26" s="52">
        <f t="shared" si="6"/>
        <v>206226</v>
      </c>
    </row>
    <row r="27" spans="1:13" ht="13" x14ac:dyDescent="0.2">
      <c r="A27" s="8" t="s">
        <v>52</v>
      </c>
      <c r="B27" s="129">
        <v>8</v>
      </c>
      <c r="C27" s="130">
        <v>2777</v>
      </c>
      <c r="D27" s="54">
        <f>SUM(E27:L27)</f>
        <v>8724</v>
      </c>
      <c r="E27" s="130">
        <v>138</v>
      </c>
      <c r="F27" s="130">
        <v>0</v>
      </c>
      <c r="G27" s="130">
        <v>7777</v>
      </c>
      <c r="H27" s="130">
        <v>573</v>
      </c>
      <c r="I27" s="130">
        <v>141</v>
      </c>
      <c r="J27" s="130">
        <v>0</v>
      </c>
      <c r="K27" s="130">
        <v>0</v>
      </c>
      <c r="L27" s="130">
        <v>95</v>
      </c>
      <c r="M27" s="131">
        <v>31026</v>
      </c>
    </row>
    <row r="28" spans="1:13" ht="13" x14ac:dyDescent="0.2">
      <c r="A28" s="8" t="s">
        <v>53</v>
      </c>
      <c r="B28" s="129">
        <v>0</v>
      </c>
      <c r="C28" s="130">
        <v>840</v>
      </c>
      <c r="D28" s="54">
        <f>SUM(E28:L28)</f>
        <v>6458</v>
      </c>
      <c r="E28" s="130">
        <v>45</v>
      </c>
      <c r="F28" s="130">
        <v>0</v>
      </c>
      <c r="G28" s="130">
        <v>6254</v>
      </c>
      <c r="H28" s="130">
        <v>145</v>
      </c>
      <c r="I28" s="130">
        <v>14</v>
      </c>
      <c r="J28" s="130">
        <v>0</v>
      </c>
      <c r="K28" s="130">
        <v>0</v>
      </c>
      <c r="L28" s="130">
        <v>0</v>
      </c>
      <c r="M28" s="131">
        <v>20989</v>
      </c>
    </row>
    <row r="29" spans="1:13" ht="13" x14ac:dyDescent="0.2">
      <c r="A29" s="8" t="s">
        <v>54</v>
      </c>
      <c r="B29" s="129">
        <v>9</v>
      </c>
      <c r="C29" s="130">
        <v>6715</v>
      </c>
      <c r="D29" s="54">
        <f t="shared" ref="D29:D36" si="7">SUM(E29:L29)</f>
        <v>9355</v>
      </c>
      <c r="E29" s="130">
        <v>540</v>
      </c>
      <c r="F29" s="130">
        <v>0</v>
      </c>
      <c r="G29" s="130">
        <v>7958</v>
      </c>
      <c r="H29" s="130">
        <v>687</v>
      </c>
      <c r="I29" s="130">
        <v>102</v>
      </c>
      <c r="J29" s="130">
        <v>0</v>
      </c>
      <c r="K29" s="130">
        <v>0</v>
      </c>
      <c r="L29" s="130">
        <v>68</v>
      </c>
      <c r="M29" s="131">
        <v>49001</v>
      </c>
    </row>
    <row r="30" spans="1:13" ht="13" x14ac:dyDescent="0.2">
      <c r="A30" s="8" t="s">
        <v>55</v>
      </c>
      <c r="B30" s="129">
        <v>0</v>
      </c>
      <c r="C30" s="130">
        <v>22</v>
      </c>
      <c r="D30" s="54">
        <f t="shared" si="7"/>
        <v>258</v>
      </c>
      <c r="E30" s="130">
        <v>0</v>
      </c>
      <c r="F30" s="130">
        <v>0</v>
      </c>
      <c r="G30" s="130">
        <v>225</v>
      </c>
      <c r="H30" s="130">
        <v>30</v>
      </c>
      <c r="I30" s="130">
        <v>3</v>
      </c>
      <c r="J30" s="130">
        <v>0</v>
      </c>
      <c r="K30" s="130">
        <v>0</v>
      </c>
      <c r="L30" s="130">
        <v>0</v>
      </c>
      <c r="M30" s="131">
        <v>2309</v>
      </c>
    </row>
    <row r="31" spans="1:13" ht="13" x14ac:dyDescent="0.2">
      <c r="A31" s="8" t="s">
        <v>56</v>
      </c>
      <c r="B31" s="129">
        <v>0</v>
      </c>
      <c r="C31" s="130">
        <v>963</v>
      </c>
      <c r="D31" s="54">
        <f t="shared" si="7"/>
        <v>3358</v>
      </c>
      <c r="E31" s="130">
        <v>48</v>
      </c>
      <c r="F31" s="130">
        <v>0</v>
      </c>
      <c r="G31" s="130">
        <v>3215</v>
      </c>
      <c r="H31" s="130">
        <v>75</v>
      </c>
      <c r="I31" s="130">
        <v>8</v>
      </c>
      <c r="J31" s="130">
        <v>0</v>
      </c>
      <c r="K31" s="130">
        <v>0</v>
      </c>
      <c r="L31" s="130">
        <v>12</v>
      </c>
      <c r="M31" s="131">
        <v>18402</v>
      </c>
    </row>
    <row r="32" spans="1:13" ht="13" x14ac:dyDescent="0.2">
      <c r="A32" s="8" t="s">
        <v>57</v>
      </c>
      <c r="B32" s="129">
        <v>5</v>
      </c>
      <c r="C32" s="130">
        <v>4143</v>
      </c>
      <c r="D32" s="54">
        <f t="shared" si="7"/>
        <v>18372</v>
      </c>
      <c r="E32" s="130">
        <v>85</v>
      </c>
      <c r="F32" s="130">
        <v>0</v>
      </c>
      <c r="G32" s="130">
        <v>17818</v>
      </c>
      <c r="H32" s="130">
        <v>349</v>
      </c>
      <c r="I32" s="130">
        <v>48</v>
      </c>
      <c r="J32" s="130">
        <v>0</v>
      </c>
      <c r="K32" s="130">
        <v>0</v>
      </c>
      <c r="L32" s="130">
        <v>72</v>
      </c>
      <c r="M32" s="131">
        <v>60422</v>
      </c>
    </row>
    <row r="33" spans="1:13" ht="13" x14ac:dyDescent="0.2">
      <c r="A33" s="8" t="s">
        <v>58</v>
      </c>
      <c r="B33" s="129">
        <v>1</v>
      </c>
      <c r="C33" s="130">
        <v>25</v>
      </c>
      <c r="D33" s="54">
        <f t="shared" si="7"/>
        <v>586</v>
      </c>
      <c r="E33" s="130">
        <v>108</v>
      </c>
      <c r="F33" s="136">
        <v>0</v>
      </c>
      <c r="G33" s="130">
        <v>327</v>
      </c>
      <c r="H33" s="130">
        <v>108</v>
      </c>
      <c r="I33" s="130">
        <v>15</v>
      </c>
      <c r="J33" s="130">
        <v>0</v>
      </c>
      <c r="K33" s="130">
        <v>0</v>
      </c>
      <c r="L33" s="130">
        <v>28</v>
      </c>
      <c r="M33" s="131">
        <v>7732</v>
      </c>
    </row>
    <row r="34" spans="1:13" ht="13" x14ac:dyDescent="0.2">
      <c r="A34" s="8" t="s">
        <v>59</v>
      </c>
      <c r="B34" s="129">
        <v>2</v>
      </c>
      <c r="C34" s="130">
        <v>7</v>
      </c>
      <c r="D34" s="54">
        <f t="shared" si="7"/>
        <v>1614</v>
      </c>
      <c r="E34" s="130">
        <v>838</v>
      </c>
      <c r="F34" s="130">
        <v>0</v>
      </c>
      <c r="G34" s="130">
        <v>364</v>
      </c>
      <c r="H34" s="130">
        <v>76</v>
      </c>
      <c r="I34" s="130">
        <v>62</v>
      </c>
      <c r="J34" s="130">
        <v>0</v>
      </c>
      <c r="K34" s="130">
        <v>1</v>
      </c>
      <c r="L34" s="130">
        <v>273</v>
      </c>
      <c r="M34" s="131">
        <v>4774</v>
      </c>
    </row>
    <row r="35" spans="1:13" ht="13" x14ac:dyDescent="0.2">
      <c r="A35" s="8" t="s">
        <v>60</v>
      </c>
      <c r="B35" s="129">
        <v>2</v>
      </c>
      <c r="C35" s="130">
        <v>817</v>
      </c>
      <c r="D35" s="54">
        <f t="shared" si="7"/>
        <v>1916</v>
      </c>
      <c r="E35" s="130">
        <v>155</v>
      </c>
      <c r="F35" s="130">
        <v>0</v>
      </c>
      <c r="G35" s="130">
        <v>1595</v>
      </c>
      <c r="H35" s="130">
        <v>105</v>
      </c>
      <c r="I35" s="130">
        <v>61</v>
      </c>
      <c r="J35" s="130">
        <v>0</v>
      </c>
      <c r="K35" s="130">
        <v>0</v>
      </c>
      <c r="L35" s="130">
        <v>0</v>
      </c>
      <c r="M35" s="131">
        <v>9598</v>
      </c>
    </row>
    <row r="36" spans="1:13" ht="13" x14ac:dyDescent="0.2">
      <c r="A36" s="33" t="s">
        <v>61</v>
      </c>
      <c r="B36" s="132">
        <v>0</v>
      </c>
      <c r="C36" s="134">
        <v>1</v>
      </c>
      <c r="D36" s="137">
        <f t="shared" si="7"/>
        <v>281</v>
      </c>
      <c r="E36" s="134">
        <v>0</v>
      </c>
      <c r="F36" s="134">
        <v>0</v>
      </c>
      <c r="G36" s="134">
        <v>244</v>
      </c>
      <c r="H36" s="134">
        <v>31</v>
      </c>
      <c r="I36" s="134">
        <v>6</v>
      </c>
      <c r="J36" s="134">
        <v>0</v>
      </c>
      <c r="K36" s="134">
        <v>0</v>
      </c>
      <c r="L36" s="134">
        <v>0</v>
      </c>
      <c r="M36" s="135">
        <v>1973</v>
      </c>
    </row>
    <row r="37" spans="1:13" ht="13" x14ac:dyDescent="0.2">
      <c r="A37" s="158" t="s">
        <v>62</v>
      </c>
      <c r="B37" s="50">
        <f>SUM(B38:B41)</f>
        <v>7</v>
      </c>
      <c r="C37" s="53">
        <f>SUM(C38:C41)</f>
        <v>8138</v>
      </c>
      <c r="D37" s="54">
        <f t="shared" ref="D37:D49" si="8">SUM(E37:L37)</f>
        <v>21777</v>
      </c>
      <c r="E37" s="51">
        <f>SUM(E38:E41)</f>
        <v>257</v>
      </c>
      <c r="F37" s="51">
        <f t="shared" ref="F37:M37" si="9">SUM(F38:F41)</f>
        <v>19</v>
      </c>
      <c r="G37" s="51">
        <f t="shared" si="9"/>
        <v>20062</v>
      </c>
      <c r="H37" s="51">
        <f t="shared" si="9"/>
        <v>1002</v>
      </c>
      <c r="I37" s="51">
        <f t="shared" si="9"/>
        <v>224</v>
      </c>
      <c r="J37" s="51">
        <f t="shared" si="9"/>
        <v>5</v>
      </c>
      <c r="K37" s="51">
        <f t="shared" si="9"/>
        <v>33</v>
      </c>
      <c r="L37" s="51">
        <f t="shared" si="9"/>
        <v>175</v>
      </c>
      <c r="M37" s="52">
        <f t="shared" si="9"/>
        <v>110603</v>
      </c>
    </row>
    <row r="38" spans="1:13" ht="13" x14ac:dyDescent="0.2">
      <c r="A38" s="8" t="s">
        <v>63</v>
      </c>
      <c r="B38" s="129">
        <v>4</v>
      </c>
      <c r="C38" s="130">
        <v>2611</v>
      </c>
      <c r="D38" s="54">
        <f t="shared" si="8"/>
        <v>12151</v>
      </c>
      <c r="E38" s="130">
        <v>143</v>
      </c>
      <c r="F38" s="130">
        <v>0</v>
      </c>
      <c r="G38" s="130">
        <v>11238</v>
      </c>
      <c r="H38" s="130">
        <v>463</v>
      </c>
      <c r="I38" s="130">
        <v>94</v>
      </c>
      <c r="J38" s="130">
        <v>5</v>
      </c>
      <c r="K38" s="130">
        <v>33</v>
      </c>
      <c r="L38" s="130">
        <v>175</v>
      </c>
      <c r="M38" s="131">
        <v>72180</v>
      </c>
    </row>
    <row r="39" spans="1:13" ht="13" x14ac:dyDescent="0.2">
      <c r="A39" s="8" t="s">
        <v>64</v>
      </c>
      <c r="B39" s="129">
        <v>1</v>
      </c>
      <c r="C39" s="130">
        <v>41</v>
      </c>
      <c r="D39" s="54">
        <f t="shared" si="8"/>
        <v>348</v>
      </c>
      <c r="E39" s="130">
        <v>12</v>
      </c>
      <c r="F39" s="130">
        <v>0</v>
      </c>
      <c r="G39" s="130">
        <v>180</v>
      </c>
      <c r="H39" s="130">
        <v>121</v>
      </c>
      <c r="I39" s="130">
        <v>35</v>
      </c>
      <c r="J39" s="130">
        <v>0</v>
      </c>
      <c r="K39" s="130">
        <v>0</v>
      </c>
      <c r="L39" s="130">
        <v>0</v>
      </c>
      <c r="M39" s="131">
        <v>4923</v>
      </c>
    </row>
    <row r="40" spans="1:13" s="138" customFormat="1" ht="13" x14ac:dyDescent="0.2">
      <c r="A40" s="8" t="s">
        <v>65</v>
      </c>
      <c r="B40" s="129">
        <v>1</v>
      </c>
      <c r="C40" s="130">
        <v>80</v>
      </c>
      <c r="D40" s="54">
        <f t="shared" si="8"/>
        <v>712</v>
      </c>
      <c r="E40" s="130">
        <v>66</v>
      </c>
      <c r="F40" s="130">
        <v>0</v>
      </c>
      <c r="G40" s="130">
        <v>416</v>
      </c>
      <c r="H40" s="130">
        <v>158</v>
      </c>
      <c r="I40" s="130">
        <v>72</v>
      </c>
      <c r="J40" s="130">
        <v>0</v>
      </c>
      <c r="K40" s="130">
        <v>0</v>
      </c>
      <c r="L40" s="130">
        <v>0</v>
      </c>
      <c r="M40" s="131">
        <v>9674</v>
      </c>
    </row>
    <row r="41" spans="1:13" ht="13" x14ac:dyDescent="0.2">
      <c r="A41" s="33" t="s">
        <v>66</v>
      </c>
      <c r="B41" s="132">
        <v>1</v>
      </c>
      <c r="C41" s="134">
        <v>5406</v>
      </c>
      <c r="D41" s="54">
        <f t="shared" si="8"/>
        <v>8566</v>
      </c>
      <c r="E41" s="134">
        <v>36</v>
      </c>
      <c r="F41" s="134">
        <v>19</v>
      </c>
      <c r="G41" s="134">
        <v>8228</v>
      </c>
      <c r="H41" s="134">
        <v>260</v>
      </c>
      <c r="I41" s="134">
        <v>23</v>
      </c>
      <c r="J41" s="134">
        <v>0</v>
      </c>
      <c r="K41" s="134">
        <v>0</v>
      </c>
      <c r="L41" s="134">
        <v>0</v>
      </c>
      <c r="M41" s="135">
        <v>23826</v>
      </c>
    </row>
    <row r="42" spans="1:13" ht="13" x14ac:dyDescent="0.2">
      <c r="A42" s="158" t="s">
        <v>67</v>
      </c>
      <c r="B42" s="50">
        <f>SUM(B43:B54)</f>
        <v>12</v>
      </c>
      <c r="C42" s="53">
        <f>SUM(C43:C54)</f>
        <v>12557</v>
      </c>
      <c r="D42" s="51">
        <f>SUM(E42:L42)</f>
        <v>30991</v>
      </c>
      <c r="E42" s="51">
        <f>SUM(E43:E54)</f>
        <v>1224</v>
      </c>
      <c r="F42" s="51">
        <f t="shared" ref="F42:M42" si="10">SUM(F43:F54)</f>
        <v>0</v>
      </c>
      <c r="G42" s="51">
        <f t="shared" si="10"/>
        <v>25559</v>
      </c>
      <c r="H42" s="51">
        <f t="shared" si="10"/>
        <v>2934</v>
      </c>
      <c r="I42" s="51">
        <f t="shared" si="10"/>
        <v>810</v>
      </c>
      <c r="J42" s="51">
        <f t="shared" si="10"/>
        <v>0</v>
      </c>
      <c r="K42" s="51">
        <f t="shared" si="10"/>
        <v>0</v>
      </c>
      <c r="L42" s="51">
        <f>SUM(L43:L54)</f>
        <v>464</v>
      </c>
      <c r="M42" s="52">
        <f t="shared" si="10"/>
        <v>141531</v>
      </c>
    </row>
    <row r="43" spans="1:13" ht="13" x14ac:dyDescent="0.2">
      <c r="A43" s="15" t="s">
        <v>273</v>
      </c>
      <c r="B43" s="129">
        <v>0</v>
      </c>
      <c r="C43" s="130">
        <v>4651</v>
      </c>
      <c r="D43" s="54">
        <f t="shared" si="8"/>
        <v>7207</v>
      </c>
      <c r="E43" s="130">
        <v>84</v>
      </c>
      <c r="F43" s="130">
        <v>0</v>
      </c>
      <c r="G43" s="130">
        <v>6676</v>
      </c>
      <c r="H43" s="130">
        <v>314</v>
      </c>
      <c r="I43" s="130">
        <v>58</v>
      </c>
      <c r="J43" s="130">
        <v>0</v>
      </c>
      <c r="K43" s="130">
        <v>0</v>
      </c>
      <c r="L43" s="130">
        <v>75</v>
      </c>
      <c r="M43" s="131">
        <v>28324</v>
      </c>
    </row>
    <row r="44" spans="1:13" ht="13" x14ac:dyDescent="0.2">
      <c r="A44" s="8" t="s">
        <v>272</v>
      </c>
      <c r="B44" s="129">
        <v>1</v>
      </c>
      <c r="C44" s="130">
        <v>2306</v>
      </c>
      <c r="D44" s="54">
        <f t="shared" si="8"/>
        <v>6856</v>
      </c>
      <c r="E44" s="130">
        <v>109</v>
      </c>
      <c r="F44" s="130">
        <v>0</v>
      </c>
      <c r="G44" s="130">
        <v>6057</v>
      </c>
      <c r="H44" s="130">
        <v>592</v>
      </c>
      <c r="I44" s="130">
        <v>53</v>
      </c>
      <c r="J44" s="130">
        <v>0</v>
      </c>
      <c r="K44" s="130">
        <v>0</v>
      </c>
      <c r="L44" s="130">
        <v>45</v>
      </c>
      <c r="M44" s="131">
        <v>28952</v>
      </c>
    </row>
    <row r="45" spans="1:13" ht="13" x14ac:dyDescent="0.2">
      <c r="A45" s="29" t="s">
        <v>275</v>
      </c>
      <c r="B45" s="129">
        <v>0</v>
      </c>
      <c r="C45" s="130">
        <v>9</v>
      </c>
      <c r="D45" s="54">
        <f t="shared" si="8"/>
        <v>1125</v>
      </c>
      <c r="E45" s="130">
        <v>48</v>
      </c>
      <c r="F45" s="130">
        <v>0</v>
      </c>
      <c r="G45" s="130">
        <v>717</v>
      </c>
      <c r="H45" s="130">
        <v>173</v>
      </c>
      <c r="I45" s="130">
        <v>177</v>
      </c>
      <c r="J45" s="130">
        <v>0</v>
      </c>
      <c r="K45" s="130">
        <v>0</v>
      </c>
      <c r="L45" s="130">
        <v>10</v>
      </c>
      <c r="M45" s="131">
        <v>3269</v>
      </c>
    </row>
    <row r="46" spans="1:13" ht="13" x14ac:dyDescent="0.2">
      <c r="A46" s="8" t="s">
        <v>274</v>
      </c>
      <c r="B46" s="129">
        <v>3</v>
      </c>
      <c r="C46" s="130">
        <v>2615</v>
      </c>
      <c r="D46" s="54">
        <f t="shared" si="8"/>
        <v>6727</v>
      </c>
      <c r="E46" s="130">
        <v>248</v>
      </c>
      <c r="F46" s="130">
        <v>0</v>
      </c>
      <c r="G46" s="130">
        <v>5501</v>
      </c>
      <c r="H46" s="130">
        <v>666</v>
      </c>
      <c r="I46" s="130">
        <v>134</v>
      </c>
      <c r="J46" s="130">
        <v>0</v>
      </c>
      <c r="K46" s="130">
        <v>0</v>
      </c>
      <c r="L46" s="130">
        <v>178</v>
      </c>
      <c r="M46" s="131">
        <v>38588</v>
      </c>
    </row>
    <row r="47" spans="1:13" ht="13" x14ac:dyDescent="0.2">
      <c r="A47" s="8" t="s">
        <v>68</v>
      </c>
      <c r="B47" s="129">
        <v>2</v>
      </c>
      <c r="C47" s="130">
        <v>131</v>
      </c>
      <c r="D47" s="54">
        <f t="shared" si="8"/>
        <v>413</v>
      </c>
      <c r="E47" s="130">
        <v>72</v>
      </c>
      <c r="F47" s="130">
        <v>0</v>
      </c>
      <c r="G47" s="130">
        <v>83</v>
      </c>
      <c r="H47" s="130">
        <v>177</v>
      </c>
      <c r="I47" s="130">
        <v>81</v>
      </c>
      <c r="J47" s="130">
        <v>0</v>
      </c>
      <c r="K47" s="130">
        <v>0</v>
      </c>
      <c r="L47" s="130">
        <v>0</v>
      </c>
      <c r="M47" s="131">
        <v>1142</v>
      </c>
    </row>
    <row r="48" spans="1:13" ht="13" x14ac:dyDescent="0.2">
      <c r="A48" s="8" t="s">
        <v>69</v>
      </c>
      <c r="B48" s="129">
        <v>0</v>
      </c>
      <c r="C48" s="130">
        <v>0</v>
      </c>
      <c r="D48" s="54">
        <f t="shared" si="8"/>
        <v>419</v>
      </c>
      <c r="E48" s="130">
        <v>60</v>
      </c>
      <c r="F48" s="130">
        <v>0</v>
      </c>
      <c r="G48" s="130">
        <v>303</v>
      </c>
      <c r="H48" s="130">
        <v>26</v>
      </c>
      <c r="I48" s="130">
        <v>30</v>
      </c>
      <c r="J48" s="130">
        <v>0</v>
      </c>
      <c r="K48" s="130">
        <v>0</v>
      </c>
      <c r="L48" s="130">
        <v>0</v>
      </c>
      <c r="M48" s="131">
        <v>657</v>
      </c>
    </row>
    <row r="49" spans="1:13" ht="13" x14ac:dyDescent="0.2">
      <c r="A49" s="8" t="s">
        <v>70</v>
      </c>
      <c r="B49" s="129">
        <v>2</v>
      </c>
      <c r="C49" s="130">
        <v>896</v>
      </c>
      <c r="D49" s="54">
        <f t="shared" si="8"/>
        <v>3266</v>
      </c>
      <c r="E49" s="130">
        <v>106</v>
      </c>
      <c r="F49" s="130">
        <v>0</v>
      </c>
      <c r="G49" s="130">
        <v>2872</v>
      </c>
      <c r="H49" s="130">
        <v>209</v>
      </c>
      <c r="I49" s="130">
        <v>31</v>
      </c>
      <c r="J49" s="130">
        <v>0</v>
      </c>
      <c r="K49" s="130">
        <v>0</v>
      </c>
      <c r="L49" s="130">
        <v>48</v>
      </c>
      <c r="M49" s="131">
        <v>13759</v>
      </c>
    </row>
    <row r="50" spans="1:13" ht="13" x14ac:dyDescent="0.2">
      <c r="A50" s="8" t="s">
        <v>71</v>
      </c>
      <c r="B50" s="129">
        <v>0</v>
      </c>
      <c r="C50" s="130">
        <v>400</v>
      </c>
      <c r="D50" s="54">
        <f>SUM(E50:L50)</f>
        <v>2389</v>
      </c>
      <c r="E50" s="130">
        <v>154</v>
      </c>
      <c r="F50" s="130">
        <v>0</v>
      </c>
      <c r="G50" s="130">
        <v>2043</v>
      </c>
      <c r="H50" s="130">
        <v>164</v>
      </c>
      <c r="I50" s="130">
        <v>16</v>
      </c>
      <c r="J50" s="130">
        <v>0</v>
      </c>
      <c r="K50" s="130">
        <v>0</v>
      </c>
      <c r="L50" s="130">
        <v>12</v>
      </c>
      <c r="M50" s="131">
        <v>10779</v>
      </c>
    </row>
    <row r="51" spans="1:13" ht="13" x14ac:dyDescent="0.2">
      <c r="A51" s="8" t="s">
        <v>72</v>
      </c>
      <c r="B51" s="129">
        <v>1</v>
      </c>
      <c r="C51" s="130">
        <v>0</v>
      </c>
      <c r="D51" s="54">
        <f t="shared" ref="D51:D52" si="11">SUM(E51:L51)</f>
        <v>132</v>
      </c>
      <c r="E51" s="130">
        <v>42</v>
      </c>
      <c r="F51" s="130">
        <v>0</v>
      </c>
      <c r="G51" s="130">
        <v>0</v>
      </c>
      <c r="H51" s="130">
        <v>54</v>
      </c>
      <c r="I51" s="130">
        <v>36</v>
      </c>
      <c r="J51" s="130">
        <v>0</v>
      </c>
      <c r="K51" s="130">
        <v>0</v>
      </c>
      <c r="L51" s="130">
        <v>0</v>
      </c>
      <c r="M51" s="131">
        <v>253</v>
      </c>
    </row>
    <row r="52" spans="1:13" ht="13" x14ac:dyDescent="0.2">
      <c r="A52" s="8" t="s">
        <v>73</v>
      </c>
      <c r="B52" s="129">
        <v>2</v>
      </c>
      <c r="C52" s="130">
        <v>1353</v>
      </c>
      <c r="D52" s="54">
        <f t="shared" si="11"/>
        <v>1307</v>
      </c>
      <c r="E52" s="130">
        <v>156</v>
      </c>
      <c r="F52" s="130">
        <v>0</v>
      </c>
      <c r="G52" s="130">
        <v>815</v>
      </c>
      <c r="H52" s="130">
        <v>229</v>
      </c>
      <c r="I52" s="130">
        <v>80</v>
      </c>
      <c r="J52" s="130">
        <v>0</v>
      </c>
      <c r="K52" s="130">
        <v>0</v>
      </c>
      <c r="L52" s="130">
        <v>27</v>
      </c>
      <c r="M52" s="131">
        <v>8899</v>
      </c>
    </row>
    <row r="53" spans="1:13" ht="13" x14ac:dyDescent="0.2">
      <c r="A53" s="8" t="s">
        <v>74</v>
      </c>
      <c r="B53" s="129">
        <v>1</v>
      </c>
      <c r="C53" s="130">
        <v>106</v>
      </c>
      <c r="D53" s="54">
        <f>SUM(E53:L53)</f>
        <v>470</v>
      </c>
      <c r="E53" s="130">
        <v>83</v>
      </c>
      <c r="F53" s="130">
        <v>0</v>
      </c>
      <c r="G53" s="130">
        <v>179</v>
      </c>
      <c r="H53" s="130">
        <v>124</v>
      </c>
      <c r="I53" s="130">
        <v>44</v>
      </c>
      <c r="J53" s="130">
        <v>0</v>
      </c>
      <c r="K53" s="130">
        <v>0</v>
      </c>
      <c r="L53" s="130">
        <v>40</v>
      </c>
      <c r="M53" s="131">
        <v>2208</v>
      </c>
    </row>
    <row r="54" spans="1:13" ht="13.5" thickBot="1" x14ac:dyDescent="0.25">
      <c r="A54" s="14" t="s">
        <v>75</v>
      </c>
      <c r="B54" s="139">
        <v>0</v>
      </c>
      <c r="C54" s="140">
        <v>90</v>
      </c>
      <c r="D54" s="141">
        <f>SUM(E54:L54)</f>
        <v>680</v>
      </c>
      <c r="E54" s="140">
        <v>62</v>
      </c>
      <c r="F54" s="140">
        <v>0</v>
      </c>
      <c r="G54" s="140">
        <v>313</v>
      </c>
      <c r="H54" s="140">
        <v>206</v>
      </c>
      <c r="I54" s="140">
        <v>70</v>
      </c>
      <c r="J54" s="140">
        <v>0</v>
      </c>
      <c r="K54" s="140">
        <v>0</v>
      </c>
      <c r="L54" s="140">
        <v>29</v>
      </c>
      <c r="M54" s="142">
        <v>4701</v>
      </c>
    </row>
    <row r="55" spans="1:13" ht="13" x14ac:dyDescent="0.2">
      <c r="A55" s="157" t="s">
        <v>76</v>
      </c>
      <c r="B55" s="47">
        <f>SUM(B56:B71)</f>
        <v>19</v>
      </c>
      <c r="C55" s="48">
        <f>SUM(C56:C71)</f>
        <v>11934</v>
      </c>
      <c r="D55" s="55">
        <f>SUM(E55:L55)</f>
        <v>31240</v>
      </c>
      <c r="E55" s="55">
        <f>SUM(E56:E71)</f>
        <v>1894</v>
      </c>
      <c r="F55" s="55">
        <f t="shared" ref="F55:M55" si="12">SUM(F56:F71)</f>
        <v>0</v>
      </c>
      <c r="G55" s="55">
        <f t="shared" si="12"/>
        <v>25310</v>
      </c>
      <c r="H55" s="55">
        <f t="shared" si="12"/>
        <v>1338</v>
      </c>
      <c r="I55" s="55">
        <f t="shared" si="12"/>
        <v>271</v>
      </c>
      <c r="J55" s="55">
        <f t="shared" si="12"/>
        <v>0</v>
      </c>
      <c r="K55" s="55">
        <f t="shared" si="12"/>
        <v>1960</v>
      </c>
      <c r="L55" s="55">
        <f t="shared" si="12"/>
        <v>467</v>
      </c>
      <c r="M55" s="56">
        <f t="shared" si="12"/>
        <v>135876</v>
      </c>
    </row>
    <row r="56" spans="1:13" ht="13" x14ac:dyDescent="0.2">
      <c r="A56" s="8" t="s">
        <v>77</v>
      </c>
      <c r="B56" s="129">
        <v>1</v>
      </c>
      <c r="C56" s="130">
        <v>255</v>
      </c>
      <c r="D56" s="54">
        <f>SUM(E56:L56)</f>
        <v>2950</v>
      </c>
      <c r="E56" s="130">
        <v>95</v>
      </c>
      <c r="F56" s="130">
        <v>0</v>
      </c>
      <c r="G56" s="130">
        <v>714</v>
      </c>
      <c r="H56" s="130">
        <v>211</v>
      </c>
      <c r="I56" s="130">
        <v>63</v>
      </c>
      <c r="J56" s="130">
        <v>0</v>
      </c>
      <c r="K56" s="130">
        <v>1851</v>
      </c>
      <c r="L56" s="130">
        <v>16</v>
      </c>
      <c r="M56" s="131">
        <v>9263</v>
      </c>
    </row>
    <row r="57" spans="1:13" ht="13" x14ac:dyDescent="0.2">
      <c r="A57" s="8" t="s">
        <v>78</v>
      </c>
      <c r="B57" s="129">
        <v>0</v>
      </c>
      <c r="C57" s="130">
        <v>474</v>
      </c>
      <c r="D57" s="54">
        <f t="shared" ref="D57:D71" si="13">SUM(E57:L57)</f>
        <v>1831</v>
      </c>
      <c r="E57" s="130">
        <v>46</v>
      </c>
      <c r="F57" s="130">
        <v>0</v>
      </c>
      <c r="G57" s="130">
        <v>1721</v>
      </c>
      <c r="H57" s="130">
        <v>55</v>
      </c>
      <c r="I57" s="130">
        <v>9</v>
      </c>
      <c r="J57" s="130">
        <v>0</v>
      </c>
      <c r="K57" s="130">
        <v>0</v>
      </c>
      <c r="L57" s="130">
        <v>0</v>
      </c>
      <c r="M57" s="131">
        <v>7315</v>
      </c>
    </row>
    <row r="58" spans="1:13" ht="13" x14ac:dyDescent="0.2">
      <c r="A58" s="8" t="s">
        <v>79</v>
      </c>
      <c r="B58" s="129">
        <v>0</v>
      </c>
      <c r="C58" s="130">
        <v>0</v>
      </c>
      <c r="D58" s="54">
        <f t="shared" si="13"/>
        <v>223</v>
      </c>
      <c r="E58" s="130">
        <v>12</v>
      </c>
      <c r="F58" s="130">
        <v>0</v>
      </c>
      <c r="G58" s="130">
        <v>167</v>
      </c>
      <c r="H58" s="130">
        <v>31</v>
      </c>
      <c r="I58" s="130">
        <v>1</v>
      </c>
      <c r="J58" s="130">
        <v>0</v>
      </c>
      <c r="K58" s="130">
        <v>0</v>
      </c>
      <c r="L58" s="130">
        <v>12</v>
      </c>
      <c r="M58" s="131">
        <v>301</v>
      </c>
    </row>
    <row r="59" spans="1:13" ht="13" x14ac:dyDescent="0.2">
      <c r="A59" s="8" t="s">
        <v>80</v>
      </c>
      <c r="B59" s="129">
        <v>4</v>
      </c>
      <c r="C59" s="130">
        <v>5373</v>
      </c>
      <c r="D59" s="54">
        <f t="shared" si="13"/>
        <v>10786</v>
      </c>
      <c r="E59" s="130">
        <v>300</v>
      </c>
      <c r="F59" s="130">
        <v>0</v>
      </c>
      <c r="G59" s="130">
        <v>10279</v>
      </c>
      <c r="H59" s="130">
        <v>176</v>
      </c>
      <c r="I59" s="130">
        <v>6</v>
      </c>
      <c r="J59" s="130">
        <v>0</v>
      </c>
      <c r="K59" s="130">
        <v>0</v>
      </c>
      <c r="L59" s="130">
        <v>25</v>
      </c>
      <c r="M59" s="131">
        <v>41460</v>
      </c>
    </row>
    <row r="60" spans="1:13" ht="13" x14ac:dyDescent="0.2">
      <c r="A60" s="8" t="s">
        <v>81</v>
      </c>
      <c r="B60" s="129">
        <v>0</v>
      </c>
      <c r="C60" s="130">
        <v>12</v>
      </c>
      <c r="D60" s="54">
        <f t="shared" si="13"/>
        <v>123</v>
      </c>
      <c r="E60" s="130">
        <v>35</v>
      </c>
      <c r="F60" s="130">
        <v>0</v>
      </c>
      <c r="G60" s="130">
        <v>26</v>
      </c>
      <c r="H60" s="130">
        <v>43</v>
      </c>
      <c r="I60" s="130">
        <v>7</v>
      </c>
      <c r="J60" s="130">
        <v>0</v>
      </c>
      <c r="K60" s="130">
        <v>0</v>
      </c>
      <c r="L60" s="130">
        <v>12</v>
      </c>
      <c r="M60" s="131">
        <v>2284</v>
      </c>
    </row>
    <row r="61" spans="1:13" ht="13" x14ac:dyDescent="0.2">
      <c r="A61" s="8" t="s">
        <v>82</v>
      </c>
      <c r="B61" s="129">
        <v>2</v>
      </c>
      <c r="C61" s="130">
        <v>3</v>
      </c>
      <c r="D61" s="54">
        <f t="shared" si="13"/>
        <v>213</v>
      </c>
      <c r="E61" s="130">
        <v>36</v>
      </c>
      <c r="F61" s="130">
        <v>0</v>
      </c>
      <c r="G61" s="130">
        <v>82</v>
      </c>
      <c r="H61" s="130">
        <v>71</v>
      </c>
      <c r="I61" s="130">
        <v>24</v>
      </c>
      <c r="J61" s="130">
        <v>0</v>
      </c>
      <c r="K61" s="130">
        <v>0</v>
      </c>
      <c r="L61" s="130">
        <v>0</v>
      </c>
      <c r="M61" s="131">
        <v>2393</v>
      </c>
    </row>
    <row r="62" spans="1:13" ht="13" x14ac:dyDescent="0.2">
      <c r="A62" s="8" t="s">
        <v>83</v>
      </c>
      <c r="B62" s="129">
        <v>1</v>
      </c>
      <c r="C62" s="130">
        <v>89</v>
      </c>
      <c r="D62" s="54">
        <f t="shared" si="13"/>
        <v>699</v>
      </c>
      <c r="E62" s="130">
        <v>24</v>
      </c>
      <c r="F62" s="130">
        <v>0</v>
      </c>
      <c r="G62" s="130">
        <v>545</v>
      </c>
      <c r="H62" s="130">
        <v>118</v>
      </c>
      <c r="I62" s="130">
        <v>12</v>
      </c>
      <c r="J62" s="130">
        <v>0</v>
      </c>
      <c r="K62" s="130">
        <v>0</v>
      </c>
      <c r="L62" s="130">
        <v>0</v>
      </c>
      <c r="M62" s="131">
        <v>13542</v>
      </c>
    </row>
    <row r="63" spans="1:13" ht="13" x14ac:dyDescent="0.2">
      <c r="A63" s="8" t="s">
        <v>84</v>
      </c>
      <c r="B63" s="129">
        <v>1</v>
      </c>
      <c r="C63" s="130">
        <v>163</v>
      </c>
      <c r="D63" s="54">
        <f t="shared" si="13"/>
        <v>1231</v>
      </c>
      <c r="E63" s="130">
        <v>474</v>
      </c>
      <c r="F63" s="130">
        <v>0</v>
      </c>
      <c r="G63" s="130">
        <v>388</v>
      </c>
      <c r="H63" s="130">
        <v>157</v>
      </c>
      <c r="I63" s="130">
        <v>41</v>
      </c>
      <c r="J63" s="130">
        <v>0</v>
      </c>
      <c r="K63" s="130">
        <v>109</v>
      </c>
      <c r="L63" s="130">
        <v>62</v>
      </c>
      <c r="M63" s="131">
        <v>3833</v>
      </c>
    </row>
    <row r="64" spans="1:13" ht="13" x14ac:dyDescent="0.2">
      <c r="A64" s="8" t="s">
        <v>85</v>
      </c>
      <c r="B64" s="129">
        <v>0</v>
      </c>
      <c r="C64" s="130">
        <v>4380</v>
      </c>
      <c r="D64" s="54">
        <f t="shared" si="13"/>
        <v>7304</v>
      </c>
      <c r="E64" s="130">
        <v>440</v>
      </c>
      <c r="F64" s="130">
        <v>0</v>
      </c>
      <c r="G64" s="130">
        <v>6376</v>
      </c>
      <c r="H64" s="130">
        <v>205</v>
      </c>
      <c r="I64" s="130">
        <v>14</v>
      </c>
      <c r="J64" s="130">
        <v>0</v>
      </c>
      <c r="K64" s="130">
        <v>0</v>
      </c>
      <c r="L64" s="130">
        <v>269</v>
      </c>
      <c r="M64" s="131">
        <v>23160</v>
      </c>
    </row>
    <row r="65" spans="1:13" ht="13" x14ac:dyDescent="0.2">
      <c r="A65" s="8" t="s">
        <v>86</v>
      </c>
      <c r="B65" s="129">
        <v>0</v>
      </c>
      <c r="C65" s="130">
        <v>197</v>
      </c>
      <c r="D65" s="54">
        <f t="shared" si="13"/>
        <v>187</v>
      </c>
      <c r="E65" s="130">
        <v>0</v>
      </c>
      <c r="F65" s="130">
        <v>0</v>
      </c>
      <c r="G65" s="130">
        <v>170</v>
      </c>
      <c r="H65" s="130">
        <v>10</v>
      </c>
      <c r="I65" s="130">
        <v>7</v>
      </c>
      <c r="J65" s="130">
        <v>0</v>
      </c>
      <c r="K65" s="130">
        <v>0</v>
      </c>
      <c r="L65" s="130">
        <v>0</v>
      </c>
      <c r="M65" s="131">
        <v>4063</v>
      </c>
    </row>
    <row r="66" spans="1:13" ht="13" x14ac:dyDescent="0.2">
      <c r="A66" s="8" t="s">
        <v>87</v>
      </c>
      <c r="B66" s="129">
        <v>0</v>
      </c>
      <c r="C66" s="130">
        <v>182</v>
      </c>
      <c r="D66" s="54">
        <f t="shared" si="13"/>
        <v>457</v>
      </c>
      <c r="E66" s="130">
        <v>96</v>
      </c>
      <c r="F66" s="130">
        <v>0</v>
      </c>
      <c r="G66" s="130">
        <v>224</v>
      </c>
      <c r="H66" s="130">
        <v>80</v>
      </c>
      <c r="I66" s="130">
        <v>33</v>
      </c>
      <c r="J66" s="130">
        <v>0</v>
      </c>
      <c r="K66" s="130">
        <v>0</v>
      </c>
      <c r="L66" s="130">
        <v>24</v>
      </c>
      <c r="M66" s="131">
        <v>1998</v>
      </c>
    </row>
    <row r="67" spans="1:13" ht="13" x14ac:dyDescent="0.2">
      <c r="A67" s="8" t="s">
        <v>88</v>
      </c>
      <c r="B67" s="129">
        <v>1</v>
      </c>
      <c r="C67" s="130">
        <v>559</v>
      </c>
      <c r="D67" s="54">
        <f t="shared" si="13"/>
        <v>822</v>
      </c>
      <c r="E67" s="130">
        <v>108</v>
      </c>
      <c r="F67" s="130">
        <v>0</v>
      </c>
      <c r="G67" s="130">
        <v>637</v>
      </c>
      <c r="H67" s="130">
        <v>68</v>
      </c>
      <c r="I67" s="130">
        <v>9</v>
      </c>
      <c r="J67" s="130">
        <v>0</v>
      </c>
      <c r="K67" s="130">
        <v>0</v>
      </c>
      <c r="L67" s="130">
        <v>0</v>
      </c>
      <c r="M67" s="131">
        <v>6908</v>
      </c>
    </row>
    <row r="68" spans="1:13" ht="13" x14ac:dyDescent="0.2">
      <c r="A68" s="8" t="s">
        <v>89</v>
      </c>
      <c r="B68" s="129">
        <v>8</v>
      </c>
      <c r="C68" s="130">
        <v>98</v>
      </c>
      <c r="D68" s="54">
        <f t="shared" ref="D68" si="14">SUM(E68:L68)</f>
        <v>1362</v>
      </c>
      <c r="E68" s="130">
        <v>96</v>
      </c>
      <c r="F68" s="130">
        <v>0</v>
      </c>
      <c r="G68" s="130">
        <v>1169</v>
      </c>
      <c r="H68" s="130">
        <v>59</v>
      </c>
      <c r="I68" s="130">
        <v>17</v>
      </c>
      <c r="J68" s="130">
        <v>0</v>
      </c>
      <c r="K68" s="130">
        <v>0</v>
      </c>
      <c r="L68" s="130">
        <v>21</v>
      </c>
      <c r="M68" s="131">
        <v>6241</v>
      </c>
    </row>
    <row r="69" spans="1:13" ht="13" x14ac:dyDescent="0.2">
      <c r="A69" s="8" t="s">
        <v>90</v>
      </c>
      <c r="B69" s="129">
        <v>1</v>
      </c>
      <c r="C69" s="130">
        <v>4</v>
      </c>
      <c r="D69" s="54">
        <f t="shared" si="13"/>
        <v>218</v>
      </c>
      <c r="E69" s="130">
        <v>96</v>
      </c>
      <c r="F69" s="130">
        <v>0</v>
      </c>
      <c r="G69" s="130">
        <v>100</v>
      </c>
      <c r="H69" s="130">
        <v>16</v>
      </c>
      <c r="I69" s="130">
        <v>6</v>
      </c>
      <c r="J69" s="130">
        <v>0</v>
      </c>
      <c r="K69" s="130">
        <v>0</v>
      </c>
      <c r="L69" s="130">
        <v>0</v>
      </c>
      <c r="M69" s="131">
        <v>1688</v>
      </c>
    </row>
    <row r="70" spans="1:13" ht="13" x14ac:dyDescent="0.2">
      <c r="A70" s="8" t="s">
        <v>91</v>
      </c>
      <c r="B70" s="129">
        <v>0</v>
      </c>
      <c r="C70" s="130">
        <v>101</v>
      </c>
      <c r="D70" s="54">
        <f t="shared" si="13"/>
        <v>2286</v>
      </c>
      <c r="E70" s="130">
        <v>12</v>
      </c>
      <c r="F70" s="130">
        <v>0</v>
      </c>
      <c r="G70" s="130">
        <v>2207</v>
      </c>
      <c r="H70" s="130">
        <v>22</v>
      </c>
      <c r="I70" s="130">
        <v>19</v>
      </c>
      <c r="J70" s="130">
        <v>0</v>
      </c>
      <c r="K70" s="130">
        <v>0</v>
      </c>
      <c r="L70" s="130">
        <v>26</v>
      </c>
      <c r="M70" s="131">
        <v>6174</v>
      </c>
    </row>
    <row r="71" spans="1:13" ht="13" x14ac:dyDescent="0.2">
      <c r="A71" s="33" t="s">
        <v>92</v>
      </c>
      <c r="B71" s="132">
        <v>0</v>
      </c>
      <c r="C71" s="134">
        <v>44</v>
      </c>
      <c r="D71" s="54">
        <f t="shared" si="13"/>
        <v>548</v>
      </c>
      <c r="E71" s="134">
        <v>24</v>
      </c>
      <c r="F71" s="134">
        <v>0</v>
      </c>
      <c r="G71" s="134">
        <v>505</v>
      </c>
      <c r="H71" s="134">
        <v>16</v>
      </c>
      <c r="I71" s="134">
        <v>3</v>
      </c>
      <c r="J71" s="134">
        <v>0</v>
      </c>
      <c r="K71" s="134">
        <v>0</v>
      </c>
      <c r="L71" s="134">
        <v>0</v>
      </c>
      <c r="M71" s="135">
        <v>5253</v>
      </c>
    </row>
    <row r="72" spans="1:13" ht="13" x14ac:dyDescent="0.2">
      <c r="A72" s="158" t="s">
        <v>93</v>
      </c>
      <c r="B72" s="50">
        <f>SUM(B73:B84)</f>
        <v>25</v>
      </c>
      <c r="C72" s="53">
        <f>SUM(C73:C84)</f>
        <v>10418</v>
      </c>
      <c r="D72" s="51">
        <f>SUM(E72:L72)</f>
        <v>21347</v>
      </c>
      <c r="E72" s="51">
        <f>SUM(E73:E84)</f>
        <v>1148</v>
      </c>
      <c r="F72" s="51">
        <f t="shared" ref="F72:M72" si="15">SUM(F73:F84)</f>
        <v>0</v>
      </c>
      <c r="G72" s="51">
        <f t="shared" si="15"/>
        <v>18000</v>
      </c>
      <c r="H72" s="51">
        <f t="shared" si="15"/>
        <v>1532</v>
      </c>
      <c r="I72" s="51">
        <f t="shared" si="15"/>
        <v>517</v>
      </c>
      <c r="J72" s="51">
        <f t="shared" si="15"/>
        <v>0</v>
      </c>
      <c r="K72" s="51">
        <f t="shared" si="15"/>
        <v>16</v>
      </c>
      <c r="L72" s="51">
        <f t="shared" si="15"/>
        <v>134</v>
      </c>
      <c r="M72" s="52">
        <f t="shared" si="15"/>
        <v>138627</v>
      </c>
    </row>
    <row r="73" spans="1:13" ht="13" x14ac:dyDescent="0.2">
      <c r="A73" s="36" t="s">
        <v>284</v>
      </c>
      <c r="B73" s="129">
        <v>7</v>
      </c>
      <c r="C73" s="130">
        <v>4089</v>
      </c>
      <c r="D73" s="54">
        <f>SUM(E73:L73)</f>
        <v>3650</v>
      </c>
      <c r="E73" s="130">
        <v>235</v>
      </c>
      <c r="F73" s="130">
        <v>0</v>
      </c>
      <c r="G73" s="130">
        <v>2958</v>
      </c>
      <c r="H73" s="130">
        <v>336</v>
      </c>
      <c r="I73" s="130">
        <v>67</v>
      </c>
      <c r="J73" s="130">
        <v>0</v>
      </c>
      <c r="K73" s="130">
        <v>1</v>
      </c>
      <c r="L73" s="130">
        <v>53</v>
      </c>
      <c r="M73" s="131">
        <v>25736</v>
      </c>
    </row>
    <row r="74" spans="1:13" ht="13" x14ac:dyDescent="0.2">
      <c r="A74" s="29" t="s">
        <v>285</v>
      </c>
      <c r="B74" s="129">
        <v>1</v>
      </c>
      <c r="C74" s="130">
        <v>919</v>
      </c>
      <c r="D74" s="54">
        <f>SUM(E74:L74)</f>
        <v>1744</v>
      </c>
      <c r="E74" s="130">
        <v>48</v>
      </c>
      <c r="F74" s="130">
        <v>0</v>
      </c>
      <c r="G74" s="130">
        <v>1308</v>
      </c>
      <c r="H74" s="130">
        <v>312</v>
      </c>
      <c r="I74" s="130">
        <v>46</v>
      </c>
      <c r="J74" s="130">
        <v>0</v>
      </c>
      <c r="K74" s="130">
        <v>15</v>
      </c>
      <c r="L74" s="130">
        <v>15</v>
      </c>
      <c r="M74" s="131">
        <v>37587</v>
      </c>
    </row>
    <row r="75" spans="1:13" ht="13" x14ac:dyDescent="0.2">
      <c r="A75" s="8" t="s">
        <v>94</v>
      </c>
      <c r="B75" s="129">
        <v>1</v>
      </c>
      <c r="C75" s="130">
        <v>627</v>
      </c>
      <c r="D75" s="54">
        <f>SUM(E75:L75)</f>
        <v>2320</v>
      </c>
      <c r="E75" s="130">
        <v>111</v>
      </c>
      <c r="F75" s="130">
        <v>0</v>
      </c>
      <c r="G75" s="130">
        <v>2101</v>
      </c>
      <c r="H75" s="130">
        <v>91</v>
      </c>
      <c r="I75" s="130">
        <v>16</v>
      </c>
      <c r="J75" s="130">
        <v>0</v>
      </c>
      <c r="K75" s="130">
        <v>0</v>
      </c>
      <c r="L75" s="130">
        <v>1</v>
      </c>
      <c r="M75" s="131">
        <v>11296</v>
      </c>
    </row>
    <row r="76" spans="1:13" ht="13" x14ac:dyDescent="0.2">
      <c r="A76" s="8" t="s">
        <v>95</v>
      </c>
      <c r="B76" s="129">
        <v>8</v>
      </c>
      <c r="C76" s="130">
        <v>1826</v>
      </c>
      <c r="D76" s="54">
        <f t="shared" ref="D76:D84" si="16">SUM(E76:L76)</f>
        <v>3856</v>
      </c>
      <c r="E76" s="130">
        <v>220</v>
      </c>
      <c r="F76" s="130">
        <v>0</v>
      </c>
      <c r="G76" s="130">
        <v>3255</v>
      </c>
      <c r="H76" s="130">
        <v>223</v>
      </c>
      <c r="I76" s="130">
        <v>158</v>
      </c>
      <c r="J76" s="130">
        <v>0</v>
      </c>
      <c r="K76" s="130">
        <v>0</v>
      </c>
      <c r="L76" s="130">
        <v>0</v>
      </c>
      <c r="M76" s="131">
        <v>21477</v>
      </c>
    </row>
    <row r="77" spans="1:13" ht="13" x14ac:dyDescent="0.2">
      <c r="A77" s="8" t="s">
        <v>96</v>
      </c>
      <c r="B77" s="129">
        <v>0</v>
      </c>
      <c r="C77" s="130">
        <v>299</v>
      </c>
      <c r="D77" s="54">
        <f t="shared" si="16"/>
        <v>457</v>
      </c>
      <c r="E77" s="130">
        <v>20</v>
      </c>
      <c r="F77" s="130">
        <v>0</v>
      </c>
      <c r="G77" s="130">
        <v>387</v>
      </c>
      <c r="H77" s="130">
        <v>42</v>
      </c>
      <c r="I77" s="130">
        <v>8</v>
      </c>
      <c r="J77" s="130">
        <v>0</v>
      </c>
      <c r="K77" s="130">
        <v>0</v>
      </c>
      <c r="L77" s="130">
        <v>0</v>
      </c>
      <c r="M77" s="131">
        <v>1501</v>
      </c>
    </row>
    <row r="78" spans="1:13" ht="13" x14ac:dyDescent="0.2">
      <c r="A78" s="8" t="s">
        <v>97</v>
      </c>
      <c r="B78" s="129">
        <v>1</v>
      </c>
      <c r="C78" s="130">
        <v>127</v>
      </c>
      <c r="D78" s="54">
        <f t="shared" si="16"/>
        <v>559</v>
      </c>
      <c r="E78" s="130">
        <v>69</v>
      </c>
      <c r="F78" s="130">
        <v>0</v>
      </c>
      <c r="G78" s="130">
        <v>331</v>
      </c>
      <c r="H78" s="130">
        <v>60</v>
      </c>
      <c r="I78" s="130">
        <v>80</v>
      </c>
      <c r="J78" s="130">
        <v>0</v>
      </c>
      <c r="K78" s="130">
        <v>0</v>
      </c>
      <c r="L78" s="130">
        <v>19</v>
      </c>
      <c r="M78" s="131">
        <v>1617</v>
      </c>
    </row>
    <row r="79" spans="1:13" ht="13" x14ac:dyDescent="0.2">
      <c r="A79" s="8" t="s">
        <v>98</v>
      </c>
      <c r="B79" s="129">
        <v>2</v>
      </c>
      <c r="C79" s="130">
        <v>405</v>
      </c>
      <c r="D79" s="54">
        <f t="shared" si="16"/>
        <v>979</v>
      </c>
      <c r="E79" s="130">
        <v>48</v>
      </c>
      <c r="F79" s="130">
        <v>0</v>
      </c>
      <c r="G79" s="130">
        <v>883</v>
      </c>
      <c r="H79" s="130">
        <v>39</v>
      </c>
      <c r="I79" s="130">
        <v>9</v>
      </c>
      <c r="J79" s="130">
        <v>0</v>
      </c>
      <c r="K79" s="130">
        <v>0</v>
      </c>
      <c r="L79" s="130">
        <v>0</v>
      </c>
      <c r="M79" s="131">
        <v>4099</v>
      </c>
    </row>
    <row r="80" spans="1:13" ht="13" x14ac:dyDescent="0.2">
      <c r="A80" s="8" t="s">
        <v>99</v>
      </c>
      <c r="B80" s="129">
        <v>4</v>
      </c>
      <c r="C80" s="130">
        <v>375</v>
      </c>
      <c r="D80" s="54">
        <f t="shared" si="16"/>
        <v>738</v>
      </c>
      <c r="E80" s="130">
        <v>108</v>
      </c>
      <c r="F80" s="130">
        <v>0</v>
      </c>
      <c r="G80" s="130">
        <v>426</v>
      </c>
      <c r="H80" s="130">
        <v>141</v>
      </c>
      <c r="I80" s="130">
        <v>60</v>
      </c>
      <c r="J80" s="130">
        <v>0</v>
      </c>
      <c r="K80" s="130">
        <v>0</v>
      </c>
      <c r="L80" s="130">
        <v>3</v>
      </c>
      <c r="M80" s="131">
        <v>5005</v>
      </c>
    </row>
    <row r="81" spans="1:13" ht="13" x14ac:dyDescent="0.2">
      <c r="A81" s="8" t="s">
        <v>100</v>
      </c>
      <c r="B81" s="129">
        <v>0</v>
      </c>
      <c r="C81" s="130">
        <v>121</v>
      </c>
      <c r="D81" s="54">
        <f t="shared" si="16"/>
        <v>394</v>
      </c>
      <c r="E81" s="130">
        <v>96</v>
      </c>
      <c r="F81" s="130">
        <v>0</v>
      </c>
      <c r="G81" s="130">
        <v>163</v>
      </c>
      <c r="H81" s="130">
        <v>92</v>
      </c>
      <c r="I81" s="130">
        <v>31</v>
      </c>
      <c r="J81" s="130">
        <v>0</v>
      </c>
      <c r="K81" s="130">
        <v>0</v>
      </c>
      <c r="L81" s="130">
        <v>12</v>
      </c>
      <c r="M81" s="131">
        <v>5619</v>
      </c>
    </row>
    <row r="82" spans="1:13" ht="13" x14ac:dyDescent="0.2">
      <c r="A82" s="8" t="s">
        <v>101</v>
      </c>
      <c r="B82" s="129">
        <v>1</v>
      </c>
      <c r="C82" s="130">
        <v>4</v>
      </c>
      <c r="D82" s="54">
        <f t="shared" si="16"/>
        <v>337</v>
      </c>
      <c r="E82" s="130">
        <v>74</v>
      </c>
      <c r="F82" s="130">
        <v>0</v>
      </c>
      <c r="G82" s="130">
        <v>204</v>
      </c>
      <c r="H82" s="130">
        <v>20</v>
      </c>
      <c r="I82" s="130">
        <v>13</v>
      </c>
      <c r="J82" s="130">
        <v>0</v>
      </c>
      <c r="K82" s="130">
        <v>0</v>
      </c>
      <c r="L82" s="130">
        <v>26</v>
      </c>
      <c r="M82" s="131">
        <v>617</v>
      </c>
    </row>
    <row r="83" spans="1:13" ht="13" x14ac:dyDescent="0.2">
      <c r="A83" s="8" t="s">
        <v>102</v>
      </c>
      <c r="B83" s="129">
        <v>0</v>
      </c>
      <c r="C83" s="130">
        <v>1626</v>
      </c>
      <c r="D83" s="54">
        <f t="shared" si="16"/>
        <v>5857</v>
      </c>
      <c r="E83" s="130">
        <v>107</v>
      </c>
      <c r="F83" s="130">
        <v>0</v>
      </c>
      <c r="G83" s="130">
        <v>5564</v>
      </c>
      <c r="H83" s="130">
        <v>163</v>
      </c>
      <c r="I83" s="130">
        <v>18</v>
      </c>
      <c r="J83" s="130">
        <v>0</v>
      </c>
      <c r="K83" s="130">
        <v>0</v>
      </c>
      <c r="L83" s="130">
        <v>5</v>
      </c>
      <c r="M83" s="131">
        <v>23960</v>
      </c>
    </row>
    <row r="84" spans="1:13" ht="13" x14ac:dyDescent="0.2">
      <c r="A84" s="33" t="s">
        <v>103</v>
      </c>
      <c r="B84" s="132">
        <v>0</v>
      </c>
      <c r="C84" s="133">
        <v>0</v>
      </c>
      <c r="D84" s="137">
        <f t="shared" si="16"/>
        <v>456</v>
      </c>
      <c r="E84" s="134">
        <v>12</v>
      </c>
      <c r="F84" s="134">
        <v>0</v>
      </c>
      <c r="G84" s="134">
        <v>420</v>
      </c>
      <c r="H84" s="134">
        <v>13</v>
      </c>
      <c r="I84" s="134">
        <v>11</v>
      </c>
      <c r="J84" s="134">
        <v>0</v>
      </c>
      <c r="K84" s="134">
        <v>0</v>
      </c>
      <c r="L84" s="134">
        <v>0</v>
      </c>
      <c r="M84" s="135">
        <v>113</v>
      </c>
    </row>
    <row r="85" spans="1:13" ht="13" x14ac:dyDescent="0.2">
      <c r="A85" s="158" t="s">
        <v>104</v>
      </c>
      <c r="B85" s="57">
        <f>SUM(B86:B91)</f>
        <v>8</v>
      </c>
      <c r="C85" s="58">
        <f>SUM(C86:C91)</f>
        <v>291</v>
      </c>
      <c r="D85" s="54">
        <f t="shared" ref="D85:D95" si="17">SUM(E85:L85)</f>
        <v>2244</v>
      </c>
      <c r="E85" s="54">
        <f>SUM(E86:E91)</f>
        <v>663</v>
      </c>
      <c r="F85" s="54">
        <f t="shared" ref="F85:M85" si="18">SUM(F86:F91)</f>
        <v>0</v>
      </c>
      <c r="G85" s="54">
        <f t="shared" si="18"/>
        <v>844</v>
      </c>
      <c r="H85" s="54">
        <f t="shared" si="18"/>
        <v>512</v>
      </c>
      <c r="I85" s="54">
        <f t="shared" si="18"/>
        <v>172</v>
      </c>
      <c r="J85" s="54">
        <f t="shared" si="18"/>
        <v>0</v>
      </c>
      <c r="K85" s="54">
        <f t="shared" si="18"/>
        <v>0</v>
      </c>
      <c r="L85" s="54">
        <f t="shared" si="18"/>
        <v>53</v>
      </c>
      <c r="M85" s="59">
        <f t="shared" si="18"/>
        <v>10775</v>
      </c>
    </row>
    <row r="86" spans="1:13" ht="13" x14ac:dyDescent="0.2">
      <c r="A86" s="8" t="s">
        <v>105</v>
      </c>
      <c r="B86" s="129">
        <v>1</v>
      </c>
      <c r="C86" s="130">
        <v>52</v>
      </c>
      <c r="D86" s="54">
        <f t="shared" si="17"/>
        <v>574</v>
      </c>
      <c r="E86" s="130">
        <v>228</v>
      </c>
      <c r="F86" s="130">
        <v>0</v>
      </c>
      <c r="G86" s="130">
        <v>87</v>
      </c>
      <c r="H86" s="130">
        <v>163</v>
      </c>
      <c r="I86" s="130">
        <v>67</v>
      </c>
      <c r="J86" s="130">
        <v>0</v>
      </c>
      <c r="K86" s="130">
        <v>0</v>
      </c>
      <c r="L86" s="130">
        <v>29</v>
      </c>
      <c r="M86" s="131">
        <v>2134</v>
      </c>
    </row>
    <row r="87" spans="1:13" ht="13" x14ac:dyDescent="0.2">
      <c r="A87" s="8" t="s">
        <v>106</v>
      </c>
      <c r="B87" s="129">
        <v>1</v>
      </c>
      <c r="C87" s="130">
        <v>2</v>
      </c>
      <c r="D87" s="54">
        <f t="shared" si="17"/>
        <v>81</v>
      </c>
      <c r="E87" s="130">
        <v>11</v>
      </c>
      <c r="F87" s="130">
        <v>0</v>
      </c>
      <c r="G87" s="130">
        <v>4</v>
      </c>
      <c r="H87" s="130">
        <v>39</v>
      </c>
      <c r="I87" s="130">
        <v>27</v>
      </c>
      <c r="J87" s="130">
        <v>0</v>
      </c>
      <c r="K87" s="130">
        <v>0</v>
      </c>
      <c r="L87" s="130">
        <v>0</v>
      </c>
      <c r="M87" s="131">
        <v>52</v>
      </c>
    </row>
    <row r="88" spans="1:13" ht="13" x14ac:dyDescent="0.2">
      <c r="A88" s="8" t="s">
        <v>107</v>
      </c>
      <c r="B88" s="129">
        <v>1</v>
      </c>
      <c r="C88" s="130">
        <v>40</v>
      </c>
      <c r="D88" s="54">
        <f t="shared" si="17"/>
        <v>360</v>
      </c>
      <c r="E88" s="130">
        <v>105</v>
      </c>
      <c r="F88" s="130">
        <v>0</v>
      </c>
      <c r="G88" s="130">
        <v>111</v>
      </c>
      <c r="H88" s="130">
        <v>104</v>
      </c>
      <c r="I88" s="130">
        <v>16</v>
      </c>
      <c r="J88" s="130">
        <v>0</v>
      </c>
      <c r="K88" s="130">
        <v>0</v>
      </c>
      <c r="L88" s="130">
        <v>24</v>
      </c>
      <c r="M88" s="131">
        <v>1674</v>
      </c>
    </row>
    <row r="89" spans="1:13" ht="13" x14ac:dyDescent="0.2">
      <c r="A89" s="8" t="s">
        <v>108</v>
      </c>
      <c r="B89" s="129">
        <v>1</v>
      </c>
      <c r="C89" s="130">
        <v>163</v>
      </c>
      <c r="D89" s="54">
        <f t="shared" si="17"/>
        <v>340</v>
      </c>
      <c r="E89" s="130">
        <v>24</v>
      </c>
      <c r="F89" s="130">
        <v>0</v>
      </c>
      <c r="G89" s="130">
        <v>244</v>
      </c>
      <c r="H89" s="130">
        <v>50</v>
      </c>
      <c r="I89" s="130">
        <v>22</v>
      </c>
      <c r="J89" s="130">
        <v>0</v>
      </c>
      <c r="K89" s="130">
        <v>0</v>
      </c>
      <c r="L89" s="130">
        <v>0</v>
      </c>
      <c r="M89" s="131">
        <v>737</v>
      </c>
    </row>
    <row r="90" spans="1:13" ht="13" x14ac:dyDescent="0.2">
      <c r="A90" s="8" t="s">
        <v>109</v>
      </c>
      <c r="B90" s="129">
        <v>3</v>
      </c>
      <c r="C90" s="130">
        <v>33</v>
      </c>
      <c r="D90" s="54">
        <f t="shared" si="17"/>
        <v>666</v>
      </c>
      <c r="E90" s="130">
        <v>167</v>
      </c>
      <c r="F90" s="130">
        <v>0</v>
      </c>
      <c r="G90" s="130">
        <v>381</v>
      </c>
      <c r="H90" s="130">
        <v>85</v>
      </c>
      <c r="I90" s="130">
        <v>33</v>
      </c>
      <c r="J90" s="130">
        <v>0</v>
      </c>
      <c r="K90" s="130">
        <v>0</v>
      </c>
      <c r="L90" s="130">
        <v>0</v>
      </c>
      <c r="M90" s="131">
        <v>4643</v>
      </c>
    </row>
    <row r="91" spans="1:13" ht="13" x14ac:dyDescent="0.2">
      <c r="A91" s="33" t="s">
        <v>110</v>
      </c>
      <c r="B91" s="132">
        <v>1</v>
      </c>
      <c r="C91" s="134">
        <v>1</v>
      </c>
      <c r="D91" s="54">
        <f t="shared" si="17"/>
        <v>223</v>
      </c>
      <c r="E91" s="134">
        <v>128</v>
      </c>
      <c r="F91" s="134">
        <v>0</v>
      </c>
      <c r="G91" s="134">
        <v>17</v>
      </c>
      <c r="H91" s="134">
        <v>71</v>
      </c>
      <c r="I91" s="134">
        <v>7</v>
      </c>
      <c r="J91" s="134">
        <v>0</v>
      </c>
      <c r="K91" s="134">
        <v>0</v>
      </c>
      <c r="L91" s="134">
        <v>0</v>
      </c>
      <c r="M91" s="135">
        <v>1535</v>
      </c>
    </row>
    <row r="92" spans="1:13" ht="13" x14ac:dyDescent="0.2">
      <c r="A92" s="158" t="s">
        <v>111</v>
      </c>
      <c r="B92" s="50">
        <f>SUM(B93:B98)</f>
        <v>9</v>
      </c>
      <c r="C92" s="53">
        <f>SUM(C93:C98)</f>
        <v>1257</v>
      </c>
      <c r="D92" s="51">
        <f t="shared" si="17"/>
        <v>3679</v>
      </c>
      <c r="E92" s="51">
        <f>SUM(E93:E98)</f>
        <v>382</v>
      </c>
      <c r="F92" s="51">
        <f t="shared" ref="F92:M92" si="19">SUM(F93:F98)</f>
        <v>0</v>
      </c>
      <c r="G92" s="51">
        <f t="shared" si="19"/>
        <v>2679</v>
      </c>
      <c r="H92" s="51">
        <f t="shared" si="19"/>
        <v>414</v>
      </c>
      <c r="I92" s="51">
        <f t="shared" si="19"/>
        <v>202</v>
      </c>
      <c r="J92" s="51">
        <f t="shared" si="19"/>
        <v>0</v>
      </c>
      <c r="K92" s="51">
        <f t="shared" si="19"/>
        <v>1</v>
      </c>
      <c r="L92" s="51">
        <f t="shared" si="19"/>
        <v>1</v>
      </c>
      <c r="M92" s="52">
        <f t="shared" si="19"/>
        <v>15671</v>
      </c>
    </row>
    <row r="93" spans="1:13" ht="13" x14ac:dyDescent="0.2">
      <c r="A93" s="8" t="s">
        <v>112</v>
      </c>
      <c r="B93" s="129">
        <v>4</v>
      </c>
      <c r="C93" s="130">
        <v>625</v>
      </c>
      <c r="D93" s="54">
        <f t="shared" si="17"/>
        <v>1640</v>
      </c>
      <c r="E93" s="130">
        <v>118</v>
      </c>
      <c r="F93" s="130">
        <v>0</v>
      </c>
      <c r="G93" s="130">
        <v>1391</v>
      </c>
      <c r="H93" s="130">
        <v>81</v>
      </c>
      <c r="I93" s="130">
        <v>49</v>
      </c>
      <c r="J93" s="130">
        <v>0</v>
      </c>
      <c r="K93" s="130">
        <v>1</v>
      </c>
      <c r="L93" s="130">
        <v>0</v>
      </c>
      <c r="M93" s="131">
        <v>6515</v>
      </c>
    </row>
    <row r="94" spans="1:13" ht="13" x14ac:dyDescent="0.2">
      <c r="A94" s="8" t="s">
        <v>113</v>
      </c>
      <c r="B94" s="129">
        <v>1</v>
      </c>
      <c r="C94" s="130">
        <v>92</v>
      </c>
      <c r="D94" s="54">
        <f t="shared" si="17"/>
        <v>162</v>
      </c>
      <c r="E94" s="130">
        <v>36</v>
      </c>
      <c r="F94" s="130">
        <v>0</v>
      </c>
      <c r="G94" s="130">
        <v>104</v>
      </c>
      <c r="H94" s="130">
        <v>17</v>
      </c>
      <c r="I94" s="130">
        <v>5</v>
      </c>
      <c r="J94" s="130">
        <v>0</v>
      </c>
      <c r="K94" s="130">
        <v>0</v>
      </c>
      <c r="L94" s="130">
        <v>0</v>
      </c>
      <c r="M94" s="131">
        <v>552</v>
      </c>
    </row>
    <row r="95" spans="1:13" ht="13" x14ac:dyDescent="0.2">
      <c r="A95" s="8" t="s">
        <v>114</v>
      </c>
      <c r="B95" s="129">
        <v>1</v>
      </c>
      <c r="C95" s="130">
        <v>96</v>
      </c>
      <c r="D95" s="54">
        <f t="shared" si="17"/>
        <v>363</v>
      </c>
      <c r="E95" s="130">
        <v>48</v>
      </c>
      <c r="F95" s="130">
        <v>0</v>
      </c>
      <c r="G95" s="130">
        <v>280</v>
      </c>
      <c r="H95" s="130">
        <v>27</v>
      </c>
      <c r="I95" s="130">
        <v>8</v>
      </c>
      <c r="J95" s="130">
        <v>0</v>
      </c>
      <c r="K95" s="130">
        <v>0</v>
      </c>
      <c r="L95" s="130">
        <v>0</v>
      </c>
      <c r="M95" s="131">
        <v>1597</v>
      </c>
    </row>
    <row r="96" spans="1:13" ht="13" x14ac:dyDescent="0.2">
      <c r="A96" s="8" t="s">
        <v>115</v>
      </c>
      <c r="B96" s="129">
        <v>1</v>
      </c>
      <c r="C96" s="130">
        <v>144</v>
      </c>
      <c r="D96" s="54">
        <f>SUM(E96:L96)</f>
        <v>510</v>
      </c>
      <c r="E96" s="130">
        <v>60</v>
      </c>
      <c r="F96" s="130">
        <v>0</v>
      </c>
      <c r="G96" s="130">
        <v>204</v>
      </c>
      <c r="H96" s="130">
        <v>152</v>
      </c>
      <c r="I96" s="130">
        <v>93</v>
      </c>
      <c r="J96" s="130">
        <v>0</v>
      </c>
      <c r="K96" s="130">
        <v>0</v>
      </c>
      <c r="L96" s="130">
        <v>1</v>
      </c>
      <c r="M96" s="131">
        <v>3096</v>
      </c>
    </row>
    <row r="97" spans="1:13" ht="13" x14ac:dyDescent="0.2">
      <c r="A97" s="8" t="s">
        <v>116</v>
      </c>
      <c r="B97" s="129">
        <v>2</v>
      </c>
      <c r="C97" s="130">
        <v>19</v>
      </c>
      <c r="D97" s="54">
        <f t="shared" ref="D97:D98" si="20">SUM(E97:L97)</f>
        <v>158</v>
      </c>
      <c r="E97" s="130">
        <v>46</v>
      </c>
      <c r="F97" s="130">
        <v>0</v>
      </c>
      <c r="G97" s="130">
        <v>19</v>
      </c>
      <c r="H97" s="130">
        <v>61</v>
      </c>
      <c r="I97" s="130">
        <v>32</v>
      </c>
      <c r="J97" s="130">
        <v>0</v>
      </c>
      <c r="K97" s="130">
        <v>0</v>
      </c>
      <c r="L97" s="130">
        <v>0</v>
      </c>
      <c r="M97" s="131">
        <v>983</v>
      </c>
    </row>
    <row r="98" spans="1:13" ht="13" x14ac:dyDescent="0.2">
      <c r="A98" s="33" t="s">
        <v>117</v>
      </c>
      <c r="B98" s="132">
        <v>0</v>
      </c>
      <c r="C98" s="134">
        <v>281</v>
      </c>
      <c r="D98" s="54">
        <f t="shared" si="20"/>
        <v>846</v>
      </c>
      <c r="E98" s="134">
        <v>74</v>
      </c>
      <c r="F98" s="134">
        <v>0</v>
      </c>
      <c r="G98" s="134">
        <v>681</v>
      </c>
      <c r="H98" s="134">
        <v>76</v>
      </c>
      <c r="I98" s="134">
        <v>15</v>
      </c>
      <c r="J98" s="134">
        <v>0</v>
      </c>
      <c r="K98" s="134">
        <v>0</v>
      </c>
      <c r="L98" s="134">
        <v>0</v>
      </c>
      <c r="M98" s="135">
        <v>2928</v>
      </c>
    </row>
    <row r="99" spans="1:13" ht="13" x14ac:dyDescent="0.2">
      <c r="A99" s="158" t="s">
        <v>118</v>
      </c>
      <c r="B99" s="50">
        <f>SUM(B100:B105)</f>
        <v>0</v>
      </c>
      <c r="C99" s="53">
        <f>SUM(C100:C105)</f>
        <v>1281</v>
      </c>
      <c r="D99" s="51">
        <f>SUM(E99:L99)</f>
        <v>5912</v>
      </c>
      <c r="E99" s="51">
        <f>SUM(E100:E105)</f>
        <v>300</v>
      </c>
      <c r="F99" s="51">
        <f t="shared" ref="F99:K99" si="21">SUM(F100:F105)</f>
        <v>0</v>
      </c>
      <c r="G99" s="51">
        <f t="shared" si="21"/>
        <v>5120</v>
      </c>
      <c r="H99" s="51">
        <f t="shared" si="21"/>
        <v>345</v>
      </c>
      <c r="I99" s="51">
        <f t="shared" si="21"/>
        <v>131</v>
      </c>
      <c r="J99" s="51">
        <f t="shared" si="21"/>
        <v>0</v>
      </c>
      <c r="K99" s="51">
        <f t="shared" si="21"/>
        <v>0</v>
      </c>
      <c r="L99" s="51">
        <f>SUM(L100:L105)</f>
        <v>16</v>
      </c>
      <c r="M99" s="52">
        <f>SUM(M100:M105)</f>
        <v>16364</v>
      </c>
    </row>
    <row r="100" spans="1:13" ht="13" x14ac:dyDescent="0.2">
      <c r="A100" s="8" t="s">
        <v>119</v>
      </c>
      <c r="B100" s="206" t="s">
        <v>291</v>
      </c>
      <c r="C100" s="130">
        <v>390</v>
      </c>
      <c r="D100" s="54">
        <f t="shared" ref="D100:D107" si="22">SUM(E100:L100)</f>
        <v>3582</v>
      </c>
      <c r="E100" s="130">
        <v>165</v>
      </c>
      <c r="F100" s="130">
        <v>0</v>
      </c>
      <c r="G100" s="130">
        <v>3180</v>
      </c>
      <c r="H100" s="130">
        <v>153</v>
      </c>
      <c r="I100" s="130">
        <v>68</v>
      </c>
      <c r="J100" s="130">
        <v>0</v>
      </c>
      <c r="K100" s="130">
        <v>0</v>
      </c>
      <c r="L100" s="130">
        <v>16</v>
      </c>
      <c r="M100" s="131">
        <v>8368</v>
      </c>
    </row>
    <row r="101" spans="1:13" ht="13" x14ac:dyDescent="0.2">
      <c r="A101" s="8" t="s">
        <v>120</v>
      </c>
      <c r="B101" s="129">
        <v>0</v>
      </c>
      <c r="C101" s="130">
        <v>14</v>
      </c>
      <c r="D101" s="54">
        <f t="shared" si="22"/>
        <v>462</v>
      </c>
      <c r="E101" s="130">
        <v>13</v>
      </c>
      <c r="F101" s="130">
        <v>0</v>
      </c>
      <c r="G101" s="130">
        <v>344</v>
      </c>
      <c r="H101" s="130">
        <v>82</v>
      </c>
      <c r="I101" s="130">
        <v>23</v>
      </c>
      <c r="J101" s="130">
        <v>0</v>
      </c>
      <c r="K101" s="130">
        <v>0</v>
      </c>
      <c r="L101" s="130">
        <v>0</v>
      </c>
      <c r="M101" s="131">
        <v>1062</v>
      </c>
    </row>
    <row r="102" spans="1:13" ht="13" x14ac:dyDescent="0.2">
      <c r="A102" s="8" t="s">
        <v>121</v>
      </c>
      <c r="B102" s="129">
        <v>0</v>
      </c>
      <c r="C102" s="130">
        <v>0</v>
      </c>
      <c r="D102" s="54">
        <f t="shared" si="22"/>
        <v>63</v>
      </c>
      <c r="E102" s="130">
        <v>44</v>
      </c>
      <c r="F102" s="130">
        <v>0</v>
      </c>
      <c r="G102" s="130">
        <v>1</v>
      </c>
      <c r="H102" s="130">
        <v>17</v>
      </c>
      <c r="I102" s="130">
        <v>1</v>
      </c>
      <c r="J102" s="130">
        <v>0</v>
      </c>
      <c r="K102" s="130">
        <v>0</v>
      </c>
      <c r="L102" s="130">
        <v>0</v>
      </c>
      <c r="M102" s="131">
        <v>351</v>
      </c>
    </row>
    <row r="103" spans="1:13" ht="13" x14ac:dyDescent="0.2">
      <c r="A103" s="8" t="s">
        <v>281</v>
      </c>
      <c r="B103" s="129">
        <v>0</v>
      </c>
      <c r="C103" s="130">
        <v>506</v>
      </c>
      <c r="D103" s="54">
        <f>SUM(E103:L103)</f>
        <v>788</v>
      </c>
      <c r="E103" s="130">
        <v>32</v>
      </c>
      <c r="F103" s="130">
        <v>0</v>
      </c>
      <c r="G103" s="130">
        <v>701</v>
      </c>
      <c r="H103" s="130">
        <v>48</v>
      </c>
      <c r="I103" s="130">
        <v>7</v>
      </c>
      <c r="J103" s="130">
        <v>0</v>
      </c>
      <c r="K103" s="130">
        <v>0</v>
      </c>
      <c r="L103" s="130">
        <v>0</v>
      </c>
      <c r="M103" s="131">
        <v>3628</v>
      </c>
    </row>
    <row r="104" spans="1:13" ht="13" x14ac:dyDescent="0.2">
      <c r="A104" s="8" t="s">
        <v>122</v>
      </c>
      <c r="B104" s="129">
        <v>0</v>
      </c>
      <c r="C104" s="130">
        <v>264</v>
      </c>
      <c r="D104" s="54">
        <f>SUM(E104:L104)</f>
        <v>294</v>
      </c>
      <c r="E104" s="130">
        <v>24</v>
      </c>
      <c r="F104" s="130">
        <v>0</v>
      </c>
      <c r="G104" s="130">
        <v>227</v>
      </c>
      <c r="H104" s="130">
        <v>34</v>
      </c>
      <c r="I104" s="130">
        <v>9</v>
      </c>
      <c r="J104" s="130">
        <v>0</v>
      </c>
      <c r="K104" s="130">
        <v>0</v>
      </c>
      <c r="L104" s="130">
        <v>0</v>
      </c>
      <c r="M104" s="131">
        <v>2133</v>
      </c>
    </row>
    <row r="105" spans="1:13" ht="13" x14ac:dyDescent="0.2">
      <c r="A105" s="33" t="s">
        <v>123</v>
      </c>
      <c r="B105" s="132">
        <v>0</v>
      </c>
      <c r="C105" s="134">
        <v>107</v>
      </c>
      <c r="D105" s="137">
        <f t="shared" si="22"/>
        <v>723</v>
      </c>
      <c r="E105" s="134">
        <v>22</v>
      </c>
      <c r="F105" s="134">
        <v>0</v>
      </c>
      <c r="G105" s="134">
        <v>667</v>
      </c>
      <c r="H105" s="134">
        <v>11</v>
      </c>
      <c r="I105" s="134">
        <v>23</v>
      </c>
      <c r="J105" s="134">
        <v>0</v>
      </c>
      <c r="K105" s="134">
        <v>0</v>
      </c>
      <c r="L105" s="134">
        <v>0</v>
      </c>
      <c r="M105" s="135">
        <v>822</v>
      </c>
    </row>
    <row r="106" spans="1:13" ht="13" x14ac:dyDescent="0.2">
      <c r="A106" s="158" t="s">
        <v>124</v>
      </c>
      <c r="B106" s="50">
        <f>SUM(B107:B108)</f>
        <v>23</v>
      </c>
      <c r="C106" s="53">
        <f>SUM(C107:C108)</f>
        <v>718</v>
      </c>
      <c r="D106" s="51">
        <f>SUM(E106:L106)</f>
        <v>3619</v>
      </c>
      <c r="E106" s="51">
        <f>SUM(E107:E108)</f>
        <v>218</v>
      </c>
      <c r="F106" s="51">
        <f t="shared" ref="F106:M106" si="23">SUM(F107:F108)</f>
        <v>0</v>
      </c>
      <c r="G106" s="51">
        <f t="shared" si="23"/>
        <v>3039</v>
      </c>
      <c r="H106" s="51">
        <f t="shared" si="23"/>
        <v>218</v>
      </c>
      <c r="I106" s="51">
        <f t="shared" si="23"/>
        <v>96</v>
      </c>
      <c r="J106" s="51">
        <f t="shared" si="23"/>
        <v>0</v>
      </c>
      <c r="K106" s="51">
        <f t="shared" si="23"/>
        <v>0</v>
      </c>
      <c r="L106" s="51">
        <f t="shared" si="23"/>
        <v>48</v>
      </c>
      <c r="M106" s="52">
        <f t="shared" si="23"/>
        <v>14671</v>
      </c>
    </row>
    <row r="107" spans="1:13" ht="13" x14ac:dyDescent="0.2">
      <c r="A107" s="8" t="s">
        <v>125</v>
      </c>
      <c r="B107" s="129">
        <v>21</v>
      </c>
      <c r="C107" s="130">
        <v>321</v>
      </c>
      <c r="D107" s="54">
        <f t="shared" si="22"/>
        <v>2520</v>
      </c>
      <c r="E107" s="130">
        <v>114</v>
      </c>
      <c r="F107" s="136">
        <v>0</v>
      </c>
      <c r="G107" s="130">
        <v>2279</v>
      </c>
      <c r="H107" s="130">
        <v>77</v>
      </c>
      <c r="I107" s="130">
        <v>38</v>
      </c>
      <c r="J107" s="136">
        <v>0</v>
      </c>
      <c r="K107" s="136">
        <v>0</v>
      </c>
      <c r="L107" s="130">
        <v>12</v>
      </c>
      <c r="M107" s="131">
        <v>10274</v>
      </c>
    </row>
    <row r="108" spans="1:13" ht="13.5" thickBot="1" x14ac:dyDescent="0.25">
      <c r="A108" s="14" t="s">
        <v>126</v>
      </c>
      <c r="B108" s="139">
        <v>2</v>
      </c>
      <c r="C108" s="140">
        <v>397</v>
      </c>
      <c r="D108" s="141">
        <f>SUM(E108:L108)</f>
        <v>1099</v>
      </c>
      <c r="E108" s="140">
        <v>104</v>
      </c>
      <c r="F108" s="140">
        <v>0</v>
      </c>
      <c r="G108" s="140">
        <v>760</v>
      </c>
      <c r="H108" s="140">
        <v>141</v>
      </c>
      <c r="I108" s="140">
        <v>58</v>
      </c>
      <c r="J108" s="140">
        <v>0</v>
      </c>
      <c r="K108" s="140">
        <v>0</v>
      </c>
      <c r="L108" s="140">
        <v>36</v>
      </c>
      <c r="M108" s="142">
        <v>4397</v>
      </c>
    </row>
  </sheetData>
  <mergeCells count="5">
    <mergeCell ref="A2:A3"/>
    <mergeCell ref="M2:M3"/>
    <mergeCell ref="B2:B3"/>
    <mergeCell ref="C2:C3"/>
    <mergeCell ref="D2:L2"/>
  </mergeCells>
  <phoneticPr fontId="2"/>
  <pageMargins left="0.70866141732283472" right="0.70866141732283472" top="0.74803149606299213" bottom="0.74803149606299213" header="0.31496062992125984" footer="0.31496062992125984"/>
  <pageSetup paperSize="9" scale="98" fitToWidth="0" orientation="portrait" r:id="rId1"/>
  <headerFooter alignWithMargins="0"/>
  <rowBreaks count="1" manualBreakCount="1">
    <brk id="5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8"/>
  <sheetViews>
    <sheetView view="pageBreakPreview" zoomScaleNormal="85" zoomScaleSheetLayoutView="100" workbookViewId="0">
      <selection activeCell="A2" sqref="A2:D3"/>
    </sheetView>
  </sheetViews>
  <sheetFormatPr defaultColWidth="9" defaultRowHeight="21" customHeight="1" x14ac:dyDescent="0.2"/>
  <cols>
    <col min="1" max="1" width="14.453125" style="128" customWidth="1"/>
    <col min="2" max="2" width="8.81640625" style="128" customWidth="1"/>
    <col min="3" max="10" width="8.08984375" style="128" customWidth="1"/>
    <col min="11" max="16384" width="9" style="128"/>
  </cols>
  <sheetData>
    <row r="1" spans="1:10" ht="21" customHeight="1" thickBot="1" x14ac:dyDescent="0.25">
      <c r="A1" s="155" t="s">
        <v>127</v>
      </c>
      <c r="J1" s="7" t="s">
        <v>246</v>
      </c>
    </row>
    <row r="2" spans="1:10" ht="27.75" customHeight="1" x14ac:dyDescent="0.2">
      <c r="A2" s="225" t="s">
        <v>128</v>
      </c>
      <c r="B2" s="237" t="s">
        <v>31</v>
      </c>
      <c r="C2" s="234" t="s">
        <v>129</v>
      </c>
      <c r="D2" s="234"/>
      <c r="E2" s="234"/>
      <c r="F2" s="234"/>
      <c r="G2" s="234"/>
      <c r="H2" s="234"/>
      <c r="I2" s="234"/>
      <c r="J2" s="236"/>
    </row>
    <row r="3" spans="1:10" ht="59.25" customHeight="1" thickBot="1" x14ac:dyDescent="0.25">
      <c r="A3" s="226"/>
      <c r="B3" s="238"/>
      <c r="C3" s="16" t="s">
        <v>130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8" t="s">
        <v>131</v>
      </c>
    </row>
    <row r="4" spans="1:10" ht="19.5" customHeight="1" thickBot="1" x14ac:dyDescent="0.25">
      <c r="A4" s="156" t="s">
        <v>31</v>
      </c>
      <c r="B4" s="60">
        <f>B5+B15+B26+B37+B42+B55+B72+B85+B92+B99+B106</f>
        <v>612230</v>
      </c>
      <c r="C4" s="45">
        <f>C5+C15+C26+C37+C42+C55+C72+C85+C92+C99+C106</f>
        <v>43598</v>
      </c>
      <c r="D4" s="61">
        <f t="shared" ref="D4:J4" si="0">D5+D15+D26+D37+D42+D55+D72+D85+D92+D99+D106</f>
        <v>276632</v>
      </c>
      <c r="E4" s="61">
        <f t="shared" si="0"/>
        <v>80396</v>
      </c>
      <c r="F4" s="61">
        <f t="shared" si="0"/>
        <v>55754</v>
      </c>
      <c r="G4" s="61">
        <f t="shared" si="0"/>
        <v>95493</v>
      </c>
      <c r="H4" s="61">
        <f t="shared" si="0"/>
        <v>35744</v>
      </c>
      <c r="I4" s="61">
        <f t="shared" si="0"/>
        <v>21431</v>
      </c>
      <c r="J4" s="62">
        <f t="shared" si="0"/>
        <v>3182</v>
      </c>
    </row>
    <row r="5" spans="1:10" ht="13" x14ac:dyDescent="0.2">
      <c r="A5" s="157" t="s">
        <v>32</v>
      </c>
      <c r="B5" s="63">
        <f>SUM(B6:B14)</f>
        <v>34472</v>
      </c>
      <c r="C5" s="48">
        <f>SUM(C6:C14)</f>
        <v>1511</v>
      </c>
      <c r="D5" s="48">
        <f>SUM(D6:D14)</f>
        <v>9257</v>
      </c>
      <c r="E5" s="48">
        <f t="shared" ref="E5:J5" si="1">SUM(E6:E14)</f>
        <v>3618</v>
      </c>
      <c r="F5" s="48">
        <f t="shared" si="1"/>
        <v>4864</v>
      </c>
      <c r="G5" s="48">
        <f t="shared" si="1"/>
        <v>9486</v>
      </c>
      <c r="H5" s="48">
        <f t="shared" si="1"/>
        <v>5135</v>
      </c>
      <c r="I5" s="48">
        <f t="shared" si="1"/>
        <v>472</v>
      </c>
      <c r="J5" s="49">
        <f t="shared" si="1"/>
        <v>129</v>
      </c>
    </row>
    <row r="6" spans="1:10" ht="13" x14ac:dyDescent="0.2">
      <c r="A6" s="8" t="s">
        <v>33</v>
      </c>
      <c r="B6" s="64">
        <f>SUM(C6:J6)</f>
        <v>2333</v>
      </c>
      <c r="C6" s="143">
        <v>438</v>
      </c>
      <c r="D6" s="130">
        <v>882</v>
      </c>
      <c r="E6" s="130">
        <v>169</v>
      </c>
      <c r="F6" s="130">
        <v>130</v>
      </c>
      <c r="G6" s="130">
        <v>133</v>
      </c>
      <c r="H6" s="130">
        <v>540</v>
      </c>
      <c r="I6" s="130">
        <v>33</v>
      </c>
      <c r="J6" s="131">
        <v>8</v>
      </c>
    </row>
    <row r="7" spans="1:10" ht="13" x14ac:dyDescent="0.2">
      <c r="A7" s="8" t="s">
        <v>280</v>
      </c>
      <c r="B7" s="64">
        <f>SUM(C7:J7)</f>
        <v>1127</v>
      </c>
      <c r="C7" s="143">
        <v>2</v>
      </c>
      <c r="D7" s="130">
        <v>159</v>
      </c>
      <c r="E7" s="130">
        <v>396</v>
      </c>
      <c r="F7" s="130">
        <v>129</v>
      </c>
      <c r="G7" s="130">
        <v>419</v>
      </c>
      <c r="H7" s="130">
        <v>6</v>
      </c>
      <c r="I7" s="130">
        <v>5</v>
      </c>
      <c r="J7" s="131">
        <v>11</v>
      </c>
    </row>
    <row r="8" spans="1:10" ht="13" x14ac:dyDescent="0.2">
      <c r="A8" s="8" t="s">
        <v>34</v>
      </c>
      <c r="B8" s="64">
        <f t="shared" ref="B8:B14" si="2">SUM(C8:J8)</f>
        <v>413</v>
      </c>
      <c r="C8" s="143">
        <v>134</v>
      </c>
      <c r="D8" s="130">
        <v>38</v>
      </c>
      <c r="E8" s="130">
        <v>50</v>
      </c>
      <c r="F8" s="130">
        <v>57</v>
      </c>
      <c r="G8" s="130">
        <v>125</v>
      </c>
      <c r="H8" s="130">
        <v>9</v>
      </c>
      <c r="I8" s="130">
        <v>0</v>
      </c>
      <c r="J8" s="131">
        <v>0</v>
      </c>
    </row>
    <row r="9" spans="1:10" ht="13" x14ac:dyDescent="0.2">
      <c r="A9" s="8" t="s">
        <v>35</v>
      </c>
      <c r="B9" s="64">
        <f t="shared" si="2"/>
        <v>3051</v>
      </c>
      <c r="C9" s="143">
        <v>166</v>
      </c>
      <c r="D9" s="130">
        <v>844</v>
      </c>
      <c r="E9" s="130">
        <v>111</v>
      </c>
      <c r="F9" s="130">
        <v>44</v>
      </c>
      <c r="G9" s="130">
        <v>1877</v>
      </c>
      <c r="H9" s="130">
        <v>3</v>
      </c>
      <c r="I9" s="130">
        <v>6</v>
      </c>
      <c r="J9" s="131">
        <v>0</v>
      </c>
    </row>
    <row r="10" spans="1:10" ht="13" x14ac:dyDescent="0.2">
      <c r="A10" s="8" t="s">
        <v>36</v>
      </c>
      <c r="B10" s="64">
        <f t="shared" si="2"/>
        <v>7803</v>
      </c>
      <c r="C10" s="143">
        <v>298</v>
      </c>
      <c r="D10" s="130">
        <v>657</v>
      </c>
      <c r="E10" s="130">
        <v>481</v>
      </c>
      <c r="F10" s="130">
        <v>3630</v>
      </c>
      <c r="G10" s="130">
        <v>2617</v>
      </c>
      <c r="H10" s="130">
        <v>35</v>
      </c>
      <c r="I10" s="130">
        <v>61</v>
      </c>
      <c r="J10" s="131">
        <v>24</v>
      </c>
    </row>
    <row r="11" spans="1:10" ht="13" x14ac:dyDescent="0.2">
      <c r="A11" s="8" t="s">
        <v>37</v>
      </c>
      <c r="B11" s="64">
        <f t="shared" si="2"/>
        <v>3355</v>
      </c>
      <c r="C11" s="143">
        <v>117</v>
      </c>
      <c r="D11" s="130">
        <v>1276</v>
      </c>
      <c r="E11" s="130">
        <v>598</v>
      </c>
      <c r="F11" s="130">
        <v>268</v>
      </c>
      <c r="G11" s="130">
        <v>945</v>
      </c>
      <c r="H11" s="130">
        <v>29</v>
      </c>
      <c r="I11" s="130">
        <v>74</v>
      </c>
      <c r="J11" s="131">
        <v>48</v>
      </c>
    </row>
    <row r="12" spans="1:10" ht="13" x14ac:dyDescent="0.2">
      <c r="A12" s="8" t="s">
        <v>38</v>
      </c>
      <c r="B12" s="64">
        <f t="shared" si="2"/>
        <v>10254</v>
      </c>
      <c r="C12" s="143">
        <v>23</v>
      </c>
      <c r="D12" s="130">
        <v>1593</v>
      </c>
      <c r="E12" s="130">
        <v>1325</v>
      </c>
      <c r="F12" s="130">
        <v>341</v>
      </c>
      <c r="G12" s="130">
        <v>2805</v>
      </c>
      <c r="H12" s="130">
        <v>3913</v>
      </c>
      <c r="I12" s="130">
        <v>221</v>
      </c>
      <c r="J12" s="131">
        <v>33</v>
      </c>
    </row>
    <row r="13" spans="1:10" ht="13" x14ac:dyDescent="0.2">
      <c r="A13" s="8" t="s">
        <v>39</v>
      </c>
      <c r="B13" s="64">
        <f t="shared" si="2"/>
        <v>5914</v>
      </c>
      <c r="C13" s="143">
        <v>294</v>
      </c>
      <c r="D13" s="130">
        <v>3644</v>
      </c>
      <c r="E13" s="130">
        <v>484</v>
      </c>
      <c r="F13" s="130">
        <v>250</v>
      </c>
      <c r="G13" s="130">
        <v>565</v>
      </c>
      <c r="H13" s="130">
        <v>600</v>
      </c>
      <c r="I13" s="130">
        <v>72</v>
      </c>
      <c r="J13" s="131">
        <v>5</v>
      </c>
    </row>
    <row r="14" spans="1:10" ht="13" x14ac:dyDescent="0.2">
      <c r="A14" s="33" t="s">
        <v>40</v>
      </c>
      <c r="B14" s="144">
        <f t="shared" si="2"/>
        <v>222</v>
      </c>
      <c r="C14" s="143">
        <v>39</v>
      </c>
      <c r="D14" s="130">
        <v>164</v>
      </c>
      <c r="E14" s="130">
        <v>4</v>
      </c>
      <c r="F14" s="130">
        <v>15</v>
      </c>
      <c r="G14" s="130">
        <v>0</v>
      </c>
      <c r="H14" s="130">
        <v>0</v>
      </c>
      <c r="I14" s="130">
        <v>0</v>
      </c>
      <c r="J14" s="131">
        <v>0</v>
      </c>
    </row>
    <row r="15" spans="1:10" ht="13" x14ac:dyDescent="0.2">
      <c r="A15" s="8" t="s">
        <v>41</v>
      </c>
      <c r="B15" s="64">
        <f t="shared" ref="B15:J15" si="3">SUM(B16:B25)</f>
        <v>34602</v>
      </c>
      <c r="C15" s="65">
        <f t="shared" si="3"/>
        <v>4660</v>
      </c>
      <c r="D15" s="51">
        <f t="shared" si="3"/>
        <v>9577</v>
      </c>
      <c r="E15" s="51">
        <f t="shared" si="3"/>
        <v>4815</v>
      </c>
      <c r="F15" s="51">
        <f t="shared" si="3"/>
        <v>4026</v>
      </c>
      <c r="G15" s="51">
        <f t="shared" si="3"/>
        <v>7377</v>
      </c>
      <c r="H15" s="51">
        <f t="shared" si="3"/>
        <v>3373</v>
      </c>
      <c r="I15" s="51">
        <f t="shared" si="3"/>
        <v>682</v>
      </c>
      <c r="J15" s="66">
        <f t="shared" si="3"/>
        <v>92</v>
      </c>
    </row>
    <row r="16" spans="1:10" ht="13" x14ac:dyDescent="0.2">
      <c r="A16" s="8" t="s">
        <v>15</v>
      </c>
      <c r="B16" s="64">
        <f>SUM(C16:J16)</f>
        <v>7358</v>
      </c>
      <c r="C16" s="143">
        <v>389</v>
      </c>
      <c r="D16" s="130">
        <v>1556</v>
      </c>
      <c r="E16" s="130">
        <v>1711</v>
      </c>
      <c r="F16" s="130">
        <v>517</v>
      </c>
      <c r="G16" s="130">
        <v>1276</v>
      </c>
      <c r="H16" s="130">
        <v>1737</v>
      </c>
      <c r="I16" s="130">
        <v>121</v>
      </c>
      <c r="J16" s="131">
        <v>51</v>
      </c>
    </row>
    <row r="17" spans="1:19" ht="13" x14ac:dyDescent="0.2">
      <c r="A17" s="8" t="s">
        <v>43</v>
      </c>
      <c r="B17" s="64">
        <f t="shared" ref="B17:B25" si="4">SUM(C17:J17)</f>
        <v>4363</v>
      </c>
      <c r="C17" s="143">
        <v>2424</v>
      </c>
      <c r="D17" s="130">
        <v>1499</v>
      </c>
      <c r="E17" s="130">
        <v>234</v>
      </c>
      <c r="F17" s="130">
        <v>75</v>
      </c>
      <c r="G17" s="130">
        <v>71</v>
      </c>
      <c r="H17" s="130">
        <v>2</v>
      </c>
      <c r="I17" s="130">
        <v>58</v>
      </c>
      <c r="J17" s="131">
        <v>0</v>
      </c>
    </row>
    <row r="18" spans="1:19" ht="13" x14ac:dyDescent="0.2">
      <c r="A18" s="8" t="s">
        <v>44</v>
      </c>
      <c r="B18" s="64">
        <f t="shared" si="4"/>
        <v>6575</v>
      </c>
      <c r="C18" s="143">
        <v>174</v>
      </c>
      <c r="D18" s="130">
        <v>133</v>
      </c>
      <c r="E18" s="130">
        <v>412</v>
      </c>
      <c r="F18" s="130">
        <v>3042</v>
      </c>
      <c r="G18" s="130">
        <v>2752</v>
      </c>
      <c r="H18" s="130">
        <v>2</v>
      </c>
      <c r="I18" s="130">
        <v>50</v>
      </c>
      <c r="J18" s="131">
        <v>10</v>
      </c>
    </row>
    <row r="19" spans="1:19" ht="13" x14ac:dyDescent="0.2">
      <c r="A19" s="8" t="s">
        <v>45</v>
      </c>
      <c r="B19" s="64">
        <f t="shared" si="4"/>
        <v>7543</v>
      </c>
      <c r="C19" s="143">
        <v>521</v>
      </c>
      <c r="D19" s="130">
        <v>3395</v>
      </c>
      <c r="E19" s="130">
        <v>783</v>
      </c>
      <c r="F19" s="130">
        <v>203</v>
      </c>
      <c r="G19" s="130">
        <v>1725</v>
      </c>
      <c r="H19" s="130">
        <v>818</v>
      </c>
      <c r="I19" s="130">
        <v>92</v>
      </c>
      <c r="J19" s="131">
        <v>6</v>
      </c>
    </row>
    <row r="20" spans="1:19" ht="13" x14ac:dyDescent="0.2">
      <c r="A20" s="8" t="s">
        <v>46</v>
      </c>
      <c r="B20" s="64">
        <f t="shared" si="4"/>
        <v>231</v>
      </c>
      <c r="C20" s="143">
        <v>1</v>
      </c>
      <c r="D20" s="130">
        <v>87</v>
      </c>
      <c r="E20" s="130">
        <v>131</v>
      </c>
      <c r="F20" s="130">
        <v>0</v>
      </c>
      <c r="G20" s="130">
        <v>11</v>
      </c>
      <c r="H20" s="130">
        <v>1</v>
      </c>
      <c r="I20" s="130">
        <v>0</v>
      </c>
      <c r="J20" s="131">
        <v>0</v>
      </c>
    </row>
    <row r="21" spans="1:19" ht="13" x14ac:dyDescent="0.2">
      <c r="A21" s="8" t="s">
        <v>47</v>
      </c>
      <c r="B21" s="64">
        <f t="shared" si="4"/>
        <v>1088</v>
      </c>
      <c r="C21" s="143">
        <v>302</v>
      </c>
      <c r="D21" s="130">
        <v>401</v>
      </c>
      <c r="E21" s="130">
        <v>240</v>
      </c>
      <c r="F21" s="130">
        <v>6</v>
      </c>
      <c r="G21" s="130">
        <v>111</v>
      </c>
      <c r="H21" s="130">
        <v>2</v>
      </c>
      <c r="I21" s="130">
        <v>26</v>
      </c>
      <c r="J21" s="131">
        <v>0</v>
      </c>
    </row>
    <row r="22" spans="1:19" ht="13" x14ac:dyDescent="0.2">
      <c r="A22" s="8" t="s">
        <v>48</v>
      </c>
      <c r="B22" s="64">
        <f t="shared" si="4"/>
        <v>2432</v>
      </c>
      <c r="C22" s="143">
        <v>322</v>
      </c>
      <c r="D22" s="130">
        <v>345</v>
      </c>
      <c r="E22" s="130">
        <v>360</v>
      </c>
      <c r="F22" s="130">
        <v>89</v>
      </c>
      <c r="G22" s="130">
        <v>729</v>
      </c>
      <c r="H22" s="130">
        <v>519</v>
      </c>
      <c r="I22" s="130">
        <v>57</v>
      </c>
      <c r="J22" s="131">
        <v>11</v>
      </c>
    </row>
    <row r="23" spans="1:19" ht="13" x14ac:dyDescent="0.2">
      <c r="A23" s="8" t="s">
        <v>49</v>
      </c>
      <c r="B23" s="64">
        <f t="shared" si="4"/>
        <v>1120</v>
      </c>
      <c r="C23" s="143">
        <v>119</v>
      </c>
      <c r="D23" s="130">
        <v>609</v>
      </c>
      <c r="E23" s="130">
        <v>81</v>
      </c>
      <c r="F23" s="130">
        <v>31</v>
      </c>
      <c r="G23" s="130">
        <v>245</v>
      </c>
      <c r="H23" s="130">
        <v>6</v>
      </c>
      <c r="I23" s="130">
        <v>27</v>
      </c>
      <c r="J23" s="131">
        <v>2</v>
      </c>
    </row>
    <row r="24" spans="1:19" ht="13" x14ac:dyDescent="0.2">
      <c r="A24" s="8" t="s">
        <v>50</v>
      </c>
      <c r="B24" s="64">
        <f t="shared" si="4"/>
        <v>2850</v>
      </c>
      <c r="C24" s="145">
        <v>165</v>
      </c>
      <c r="D24" s="130">
        <v>1191</v>
      </c>
      <c r="E24" s="130">
        <v>543</v>
      </c>
      <c r="F24" s="130">
        <v>45</v>
      </c>
      <c r="G24" s="130">
        <v>441</v>
      </c>
      <c r="H24" s="130">
        <v>284</v>
      </c>
      <c r="I24" s="130">
        <v>181</v>
      </c>
      <c r="J24" s="146">
        <v>0</v>
      </c>
    </row>
    <row r="25" spans="1:19" ht="13" x14ac:dyDescent="0.2">
      <c r="A25" s="33" t="s">
        <v>289</v>
      </c>
      <c r="B25" s="64">
        <f t="shared" si="4"/>
        <v>1042</v>
      </c>
      <c r="C25" s="147">
        <v>243</v>
      </c>
      <c r="D25" s="134">
        <v>361</v>
      </c>
      <c r="E25" s="134">
        <v>320</v>
      </c>
      <c r="F25" s="134">
        <v>18</v>
      </c>
      <c r="G25" s="134">
        <v>16</v>
      </c>
      <c r="H25" s="134">
        <v>2</v>
      </c>
      <c r="I25" s="134">
        <v>70</v>
      </c>
      <c r="J25" s="148">
        <v>12</v>
      </c>
    </row>
    <row r="26" spans="1:19" ht="13" x14ac:dyDescent="0.2">
      <c r="A26" s="158" t="s">
        <v>51</v>
      </c>
      <c r="B26" s="67">
        <f>SUM(B27:B36)</f>
        <v>128225</v>
      </c>
      <c r="C26" s="65">
        <f>SUM(C27:C36)</f>
        <v>5258</v>
      </c>
      <c r="D26" s="51">
        <f t="shared" ref="D26:J26" si="5">SUM(D27:D36)</f>
        <v>61171</v>
      </c>
      <c r="E26" s="51">
        <f t="shared" si="5"/>
        <v>17079</v>
      </c>
      <c r="F26" s="51">
        <f t="shared" si="5"/>
        <v>7105</v>
      </c>
      <c r="G26" s="51">
        <f t="shared" si="5"/>
        <v>22359</v>
      </c>
      <c r="H26" s="51">
        <f t="shared" si="5"/>
        <v>6988</v>
      </c>
      <c r="I26" s="51">
        <f t="shared" si="5"/>
        <v>7107</v>
      </c>
      <c r="J26" s="66">
        <f t="shared" si="5"/>
        <v>1158</v>
      </c>
    </row>
    <row r="27" spans="1:19" ht="13" x14ac:dyDescent="0.2">
      <c r="A27" s="8" t="s">
        <v>52</v>
      </c>
      <c r="B27" s="64">
        <f>SUM(C27:J27)</f>
        <v>11486</v>
      </c>
      <c r="C27" s="145">
        <v>35</v>
      </c>
      <c r="D27" s="130">
        <v>2082</v>
      </c>
      <c r="E27" s="130">
        <v>1341</v>
      </c>
      <c r="F27" s="130">
        <v>563</v>
      </c>
      <c r="G27" s="130">
        <v>3580</v>
      </c>
      <c r="H27" s="130">
        <v>2570</v>
      </c>
      <c r="I27" s="130">
        <v>1255</v>
      </c>
      <c r="J27" s="146">
        <v>60</v>
      </c>
      <c r="L27" s="39"/>
      <c r="M27" s="39"/>
      <c r="N27" s="39"/>
      <c r="O27" s="39"/>
      <c r="P27" s="39"/>
      <c r="Q27" s="39"/>
      <c r="R27" s="39"/>
      <c r="S27" s="39"/>
    </row>
    <row r="28" spans="1:19" ht="13" x14ac:dyDescent="0.2">
      <c r="A28" s="8" t="s">
        <v>53</v>
      </c>
      <c r="B28" s="64">
        <f t="shared" ref="B28:B36" si="6">SUM(C28:J28)</f>
        <v>12168</v>
      </c>
      <c r="C28" s="145">
        <v>179</v>
      </c>
      <c r="D28" s="130">
        <v>5585</v>
      </c>
      <c r="E28" s="130">
        <v>2480</v>
      </c>
      <c r="F28" s="130">
        <v>673</v>
      </c>
      <c r="G28" s="130">
        <v>2130</v>
      </c>
      <c r="H28" s="130">
        <v>443</v>
      </c>
      <c r="I28" s="130">
        <v>564</v>
      </c>
      <c r="J28" s="146">
        <v>114</v>
      </c>
      <c r="L28" s="39"/>
      <c r="M28" s="39"/>
      <c r="N28" s="39"/>
      <c r="O28" s="39"/>
      <c r="P28" s="39"/>
      <c r="Q28" s="39"/>
      <c r="R28" s="39"/>
      <c r="S28" s="39"/>
    </row>
    <row r="29" spans="1:19" ht="13" x14ac:dyDescent="0.2">
      <c r="A29" s="8" t="s">
        <v>54</v>
      </c>
      <c r="B29" s="64">
        <f t="shared" si="6"/>
        <v>30958</v>
      </c>
      <c r="C29" s="145">
        <v>1995</v>
      </c>
      <c r="D29" s="130">
        <v>15772</v>
      </c>
      <c r="E29" s="130">
        <v>3023</v>
      </c>
      <c r="F29" s="130">
        <v>828</v>
      </c>
      <c r="G29" s="130">
        <v>4809</v>
      </c>
      <c r="H29" s="130">
        <v>1551</v>
      </c>
      <c r="I29" s="130">
        <v>2682</v>
      </c>
      <c r="J29" s="146">
        <v>298</v>
      </c>
      <c r="L29" s="39"/>
      <c r="M29" s="39"/>
      <c r="N29" s="39"/>
      <c r="O29" s="39"/>
      <c r="P29" s="39"/>
      <c r="Q29" s="39"/>
      <c r="R29" s="39"/>
      <c r="S29" s="39"/>
    </row>
    <row r="30" spans="1:19" ht="13" x14ac:dyDescent="0.2">
      <c r="A30" s="8" t="s">
        <v>55</v>
      </c>
      <c r="B30" s="64">
        <f t="shared" si="6"/>
        <v>1097</v>
      </c>
      <c r="C30" s="145">
        <v>0</v>
      </c>
      <c r="D30" s="130">
        <v>284</v>
      </c>
      <c r="E30" s="130">
        <v>30</v>
      </c>
      <c r="F30" s="130">
        <v>261</v>
      </c>
      <c r="G30" s="130">
        <v>66</v>
      </c>
      <c r="H30" s="130">
        <v>317</v>
      </c>
      <c r="I30" s="130">
        <v>116</v>
      </c>
      <c r="J30" s="146">
        <v>23</v>
      </c>
      <c r="L30" s="39"/>
      <c r="M30" s="39"/>
      <c r="N30" s="39"/>
      <c r="O30" s="39"/>
      <c r="P30" s="39"/>
      <c r="Q30" s="39"/>
      <c r="R30" s="39"/>
      <c r="S30" s="39"/>
    </row>
    <row r="31" spans="1:19" ht="13" x14ac:dyDescent="0.2">
      <c r="A31" s="8" t="s">
        <v>56</v>
      </c>
      <c r="B31" s="64">
        <f t="shared" si="6"/>
        <v>8088</v>
      </c>
      <c r="C31" s="145">
        <v>281</v>
      </c>
      <c r="D31" s="130">
        <v>3145</v>
      </c>
      <c r="E31" s="130">
        <v>2204</v>
      </c>
      <c r="F31" s="130">
        <v>495</v>
      </c>
      <c r="G31" s="130">
        <v>1131</v>
      </c>
      <c r="H31" s="130">
        <v>158</v>
      </c>
      <c r="I31" s="130">
        <v>527</v>
      </c>
      <c r="J31" s="146">
        <v>147</v>
      </c>
      <c r="L31" s="39"/>
      <c r="M31" s="39"/>
      <c r="N31" s="39"/>
      <c r="O31" s="39"/>
      <c r="P31" s="39"/>
      <c r="Q31" s="39"/>
      <c r="R31" s="39"/>
      <c r="S31" s="39"/>
    </row>
    <row r="32" spans="1:19" ht="13" x14ac:dyDescent="0.2">
      <c r="A32" s="8" t="s">
        <v>57</v>
      </c>
      <c r="B32" s="64">
        <f t="shared" si="6"/>
        <v>28777</v>
      </c>
      <c r="C32" s="145">
        <v>496</v>
      </c>
      <c r="D32" s="130">
        <v>12661</v>
      </c>
      <c r="E32" s="130">
        <v>6057</v>
      </c>
      <c r="F32" s="130">
        <v>2636</v>
      </c>
      <c r="G32" s="130">
        <v>4872</v>
      </c>
      <c r="H32" s="130">
        <v>670</v>
      </c>
      <c r="I32" s="130">
        <v>1120</v>
      </c>
      <c r="J32" s="146">
        <v>265</v>
      </c>
      <c r="L32" s="39"/>
      <c r="M32" s="39"/>
      <c r="N32" s="39"/>
      <c r="O32" s="39"/>
      <c r="P32" s="39"/>
      <c r="Q32" s="39"/>
      <c r="R32" s="39"/>
      <c r="S32" s="39"/>
    </row>
    <row r="33" spans="1:19" ht="13" x14ac:dyDescent="0.2">
      <c r="A33" s="8" t="s">
        <v>58</v>
      </c>
      <c r="B33" s="64">
        <f t="shared" si="6"/>
        <v>4629</v>
      </c>
      <c r="C33" s="145">
        <v>132</v>
      </c>
      <c r="D33" s="130">
        <v>2627</v>
      </c>
      <c r="E33" s="130">
        <v>774</v>
      </c>
      <c r="F33" s="130">
        <v>165</v>
      </c>
      <c r="G33" s="130">
        <v>362</v>
      </c>
      <c r="H33" s="130">
        <v>124</v>
      </c>
      <c r="I33" s="130">
        <v>219</v>
      </c>
      <c r="J33" s="146">
        <v>226</v>
      </c>
      <c r="L33" s="39"/>
      <c r="M33" s="39"/>
      <c r="N33" s="39"/>
      <c r="O33" s="39"/>
      <c r="P33" s="39"/>
      <c r="Q33" s="39"/>
      <c r="R33" s="39"/>
      <c r="S33" s="39"/>
    </row>
    <row r="34" spans="1:19" ht="13" x14ac:dyDescent="0.2">
      <c r="A34" s="8" t="s">
        <v>59</v>
      </c>
      <c r="B34" s="64">
        <f t="shared" si="6"/>
        <v>21539</v>
      </c>
      <c r="C34" s="145">
        <v>1718</v>
      </c>
      <c r="D34" s="130">
        <v>14360</v>
      </c>
      <c r="E34" s="130">
        <v>421</v>
      </c>
      <c r="F34" s="130">
        <v>89</v>
      </c>
      <c r="G34" s="130">
        <v>4214</v>
      </c>
      <c r="H34" s="130">
        <v>678</v>
      </c>
      <c r="I34" s="130">
        <v>59</v>
      </c>
      <c r="J34" s="146">
        <v>0</v>
      </c>
      <c r="L34" s="39"/>
      <c r="M34" s="39"/>
      <c r="N34" s="39"/>
      <c r="O34" s="39"/>
      <c r="P34" s="39"/>
      <c r="Q34" s="39"/>
      <c r="R34" s="39"/>
      <c r="S34" s="39"/>
    </row>
    <row r="35" spans="1:19" ht="13" x14ac:dyDescent="0.2">
      <c r="A35" s="8" t="s">
        <v>60</v>
      </c>
      <c r="B35" s="64">
        <f t="shared" si="6"/>
        <v>8111</v>
      </c>
      <c r="C35" s="145">
        <v>415</v>
      </c>
      <c r="D35" s="130">
        <v>3700</v>
      </c>
      <c r="E35" s="130">
        <v>601</v>
      </c>
      <c r="F35" s="130">
        <v>1329</v>
      </c>
      <c r="G35" s="130">
        <v>1058</v>
      </c>
      <c r="H35" s="130">
        <v>442</v>
      </c>
      <c r="I35" s="130">
        <v>541</v>
      </c>
      <c r="J35" s="146">
        <v>25</v>
      </c>
      <c r="L35" s="39"/>
      <c r="M35" s="39"/>
      <c r="N35" s="39"/>
      <c r="O35" s="39"/>
      <c r="P35" s="39"/>
      <c r="Q35" s="39"/>
      <c r="R35" s="39"/>
      <c r="S35" s="39"/>
    </row>
    <row r="36" spans="1:19" ht="13" x14ac:dyDescent="0.2">
      <c r="A36" s="33" t="s">
        <v>61</v>
      </c>
      <c r="B36" s="64">
        <f t="shared" si="6"/>
        <v>1372</v>
      </c>
      <c r="C36" s="147">
        <v>7</v>
      </c>
      <c r="D36" s="134">
        <v>955</v>
      </c>
      <c r="E36" s="134">
        <v>148</v>
      </c>
      <c r="F36" s="134">
        <v>66</v>
      </c>
      <c r="G36" s="134">
        <v>137</v>
      </c>
      <c r="H36" s="134">
        <v>35</v>
      </c>
      <c r="I36" s="134">
        <v>24</v>
      </c>
      <c r="J36" s="148">
        <v>0</v>
      </c>
      <c r="L36" s="39"/>
      <c r="M36" s="39"/>
      <c r="N36" s="39"/>
      <c r="O36" s="39"/>
      <c r="P36" s="39"/>
      <c r="Q36" s="39"/>
      <c r="R36" s="39"/>
      <c r="S36" s="39"/>
    </row>
    <row r="37" spans="1:19" ht="13" x14ac:dyDescent="0.2">
      <c r="A37" s="158" t="s">
        <v>62</v>
      </c>
      <c r="B37" s="67">
        <f>SUM(B38:B41)</f>
        <v>44009</v>
      </c>
      <c r="C37" s="65">
        <f>SUM(C38:C41)</f>
        <v>1154</v>
      </c>
      <c r="D37" s="51">
        <f t="shared" ref="D37:J37" si="7">SUM(D38:D41)</f>
        <v>17382</v>
      </c>
      <c r="E37" s="51">
        <f t="shared" si="7"/>
        <v>7023</v>
      </c>
      <c r="F37" s="51">
        <f t="shared" si="7"/>
        <v>2369</v>
      </c>
      <c r="G37" s="51">
        <f t="shared" si="7"/>
        <v>7750</v>
      </c>
      <c r="H37" s="51">
        <f t="shared" si="7"/>
        <v>3774</v>
      </c>
      <c r="I37" s="51">
        <f t="shared" si="7"/>
        <v>4234</v>
      </c>
      <c r="J37" s="66">
        <f t="shared" si="7"/>
        <v>323</v>
      </c>
    </row>
    <row r="38" spans="1:19" ht="13" x14ac:dyDescent="0.2">
      <c r="A38" s="8" t="s">
        <v>63</v>
      </c>
      <c r="B38" s="64">
        <f>SUM(C38:J38)</f>
        <v>22762</v>
      </c>
      <c r="C38" s="145">
        <v>589</v>
      </c>
      <c r="D38" s="130">
        <v>8745</v>
      </c>
      <c r="E38" s="130">
        <v>2498</v>
      </c>
      <c r="F38" s="130">
        <v>679</v>
      </c>
      <c r="G38" s="130">
        <v>4402</v>
      </c>
      <c r="H38" s="130">
        <v>2973</v>
      </c>
      <c r="I38" s="130">
        <v>2686</v>
      </c>
      <c r="J38" s="146">
        <v>190</v>
      </c>
    </row>
    <row r="39" spans="1:19" ht="13" x14ac:dyDescent="0.2">
      <c r="A39" s="8" t="s">
        <v>64</v>
      </c>
      <c r="B39" s="64">
        <f>SUM(C39:J39)</f>
        <v>2347</v>
      </c>
      <c r="C39" s="145">
        <v>4</v>
      </c>
      <c r="D39" s="130">
        <v>1208</v>
      </c>
      <c r="E39" s="130">
        <v>332</v>
      </c>
      <c r="F39" s="130">
        <v>168</v>
      </c>
      <c r="G39" s="130">
        <v>417</v>
      </c>
      <c r="H39" s="130">
        <v>16</v>
      </c>
      <c r="I39" s="130">
        <v>202</v>
      </c>
      <c r="J39" s="146">
        <v>0</v>
      </c>
      <c r="L39" s="138"/>
      <c r="M39" s="138"/>
      <c r="N39" s="138"/>
      <c r="O39" s="138"/>
      <c r="P39" s="138"/>
      <c r="Q39" s="138"/>
      <c r="R39" s="138"/>
      <c r="S39" s="138"/>
    </row>
    <row r="40" spans="1:19" s="138" customFormat="1" ht="13" x14ac:dyDescent="0.2">
      <c r="A40" s="8" t="s">
        <v>65</v>
      </c>
      <c r="B40" s="64">
        <f>SUM(C40:J40)</f>
        <v>6039</v>
      </c>
      <c r="C40" s="145">
        <v>555</v>
      </c>
      <c r="D40" s="130">
        <v>2953</v>
      </c>
      <c r="E40" s="130">
        <v>568</v>
      </c>
      <c r="F40" s="130">
        <v>287</v>
      </c>
      <c r="G40" s="130">
        <v>458</v>
      </c>
      <c r="H40" s="130">
        <v>658</v>
      </c>
      <c r="I40" s="130">
        <v>560</v>
      </c>
      <c r="J40" s="146">
        <v>0</v>
      </c>
      <c r="L40" s="128"/>
      <c r="M40" s="128"/>
      <c r="N40" s="128"/>
      <c r="O40" s="128"/>
      <c r="P40" s="128"/>
      <c r="Q40" s="128"/>
      <c r="R40" s="128"/>
      <c r="S40" s="128"/>
    </row>
    <row r="41" spans="1:19" ht="13" x14ac:dyDescent="0.2">
      <c r="A41" s="33" t="s">
        <v>66</v>
      </c>
      <c r="B41" s="64">
        <f>SUM(C41:J41)</f>
        <v>12861</v>
      </c>
      <c r="C41" s="147">
        <v>6</v>
      </c>
      <c r="D41" s="134">
        <v>4476</v>
      </c>
      <c r="E41" s="134">
        <v>3625</v>
      </c>
      <c r="F41" s="134">
        <v>1235</v>
      </c>
      <c r="G41" s="134">
        <v>2473</v>
      </c>
      <c r="H41" s="134">
        <v>127</v>
      </c>
      <c r="I41" s="134">
        <v>786</v>
      </c>
      <c r="J41" s="148">
        <v>133</v>
      </c>
    </row>
    <row r="42" spans="1:19" ht="13" x14ac:dyDescent="0.2">
      <c r="A42" s="158" t="s">
        <v>67</v>
      </c>
      <c r="B42" s="67">
        <f>SUM(B43:B54)</f>
        <v>106459</v>
      </c>
      <c r="C42" s="65">
        <f t="shared" ref="C42:J42" si="8">SUM(C43:C54)</f>
        <v>8858</v>
      </c>
      <c r="D42" s="51">
        <f t="shared" si="8"/>
        <v>49088</v>
      </c>
      <c r="E42" s="51">
        <f t="shared" si="8"/>
        <v>12196</v>
      </c>
      <c r="F42" s="51">
        <f t="shared" si="8"/>
        <v>12620</v>
      </c>
      <c r="G42" s="51">
        <f t="shared" si="8"/>
        <v>12919</v>
      </c>
      <c r="H42" s="51">
        <f t="shared" si="8"/>
        <v>6909</v>
      </c>
      <c r="I42" s="51">
        <f t="shared" si="8"/>
        <v>3509</v>
      </c>
      <c r="J42" s="66">
        <f t="shared" si="8"/>
        <v>360</v>
      </c>
    </row>
    <row r="43" spans="1:19" ht="13" x14ac:dyDescent="0.2">
      <c r="A43" s="15" t="s">
        <v>273</v>
      </c>
      <c r="B43" s="64">
        <f>SUM(C43:J43)</f>
        <v>19213</v>
      </c>
      <c r="C43" s="145">
        <v>1554</v>
      </c>
      <c r="D43" s="130">
        <v>9017</v>
      </c>
      <c r="E43" s="130">
        <v>4073</v>
      </c>
      <c r="F43" s="130">
        <v>1320</v>
      </c>
      <c r="G43" s="130">
        <v>1948</v>
      </c>
      <c r="H43" s="130">
        <v>806</v>
      </c>
      <c r="I43" s="130">
        <v>351</v>
      </c>
      <c r="J43" s="146">
        <v>144</v>
      </c>
      <c r="L43" s="39"/>
      <c r="M43" s="39"/>
      <c r="N43" s="39"/>
      <c r="O43" s="39"/>
      <c r="P43" s="39"/>
      <c r="Q43" s="39"/>
      <c r="R43" s="39"/>
      <c r="S43" s="39"/>
    </row>
    <row r="44" spans="1:19" ht="13" x14ac:dyDescent="0.2">
      <c r="A44" s="8" t="s">
        <v>272</v>
      </c>
      <c r="B44" s="64">
        <f t="shared" ref="B44:B54" si="9">SUM(C44:J44)</f>
        <v>18278</v>
      </c>
      <c r="C44" s="145">
        <v>1358</v>
      </c>
      <c r="D44" s="130">
        <v>8620</v>
      </c>
      <c r="E44" s="130">
        <v>820</v>
      </c>
      <c r="F44" s="130">
        <v>930</v>
      </c>
      <c r="G44" s="130">
        <v>2816</v>
      </c>
      <c r="H44" s="130">
        <v>2828</v>
      </c>
      <c r="I44" s="130">
        <v>897</v>
      </c>
      <c r="J44" s="146">
        <v>9</v>
      </c>
      <c r="L44" s="39"/>
      <c r="M44" s="39"/>
      <c r="N44" s="39"/>
      <c r="O44" s="39"/>
      <c r="P44" s="39"/>
      <c r="Q44" s="39"/>
      <c r="R44" s="39"/>
      <c r="S44" s="39"/>
    </row>
    <row r="45" spans="1:19" ht="13" x14ac:dyDescent="0.2">
      <c r="A45" s="29" t="s">
        <v>275</v>
      </c>
      <c r="B45" s="64">
        <f t="shared" si="9"/>
        <v>2918</v>
      </c>
      <c r="C45" s="145">
        <v>149</v>
      </c>
      <c r="D45" s="130">
        <v>2101</v>
      </c>
      <c r="E45" s="130">
        <v>331</v>
      </c>
      <c r="F45" s="130">
        <v>44</v>
      </c>
      <c r="G45" s="130">
        <v>188</v>
      </c>
      <c r="H45" s="130">
        <v>105</v>
      </c>
      <c r="I45" s="130">
        <v>0</v>
      </c>
      <c r="J45" s="146">
        <v>0</v>
      </c>
      <c r="L45" s="39"/>
      <c r="M45" s="39"/>
      <c r="N45" s="39"/>
      <c r="O45" s="39"/>
      <c r="P45" s="39"/>
      <c r="Q45" s="39"/>
      <c r="R45" s="39"/>
      <c r="S45" s="39"/>
    </row>
    <row r="46" spans="1:19" ht="13" x14ac:dyDescent="0.2">
      <c r="A46" s="8" t="s">
        <v>274</v>
      </c>
      <c r="B46" s="64">
        <f t="shared" si="9"/>
        <v>23201</v>
      </c>
      <c r="C46" s="145">
        <v>1860</v>
      </c>
      <c r="D46" s="130">
        <v>8469</v>
      </c>
      <c r="E46" s="130">
        <v>1924</v>
      </c>
      <c r="F46" s="130">
        <v>1038</v>
      </c>
      <c r="G46" s="130">
        <v>5777</v>
      </c>
      <c r="H46" s="130">
        <v>2352</v>
      </c>
      <c r="I46" s="130">
        <v>1698</v>
      </c>
      <c r="J46" s="146">
        <v>83</v>
      </c>
      <c r="L46" s="39"/>
      <c r="M46" s="39"/>
      <c r="N46" s="39"/>
      <c r="O46" s="39"/>
      <c r="P46" s="39"/>
      <c r="Q46" s="39"/>
      <c r="R46" s="39"/>
      <c r="S46" s="39"/>
    </row>
    <row r="47" spans="1:19" ht="13" x14ac:dyDescent="0.2">
      <c r="A47" s="8" t="s">
        <v>68</v>
      </c>
      <c r="B47" s="64">
        <f t="shared" si="9"/>
        <v>1213</v>
      </c>
      <c r="C47" s="145">
        <v>718</v>
      </c>
      <c r="D47" s="130">
        <v>319</v>
      </c>
      <c r="E47" s="130">
        <v>16</v>
      </c>
      <c r="F47" s="130">
        <v>63</v>
      </c>
      <c r="G47" s="130">
        <v>89</v>
      </c>
      <c r="H47" s="130">
        <v>8</v>
      </c>
      <c r="I47" s="130">
        <v>0</v>
      </c>
      <c r="J47" s="146">
        <v>0</v>
      </c>
      <c r="L47" s="39"/>
      <c r="M47" s="39"/>
      <c r="N47" s="39"/>
      <c r="O47" s="39"/>
      <c r="P47" s="39"/>
      <c r="Q47" s="39"/>
      <c r="R47" s="39"/>
      <c r="S47" s="39"/>
    </row>
    <row r="48" spans="1:19" ht="13" x14ac:dyDescent="0.2">
      <c r="A48" s="8" t="s">
        <v>69</v>
      </c>
      <c r="B48" s="64">
        <f t="shared" si="9"/>
        <v>1267</v>
      </c>
      <c r="C48" s="145">
        <v>1005</v>
      </c>
      <c r="D48" s="130">
        <v>0</v>
      </c>
      <c r="E48" s="130">
        <v>6</v>
      </c>
      <c r="F48" s="130">
        <v>0</v>
      </c>
      <c r="G48" s="130">
        <v>256</v>
      </c>
      <c r="H48" s="130">
        <v>0</v>
      </c>
      <c r="I48" s="130">
        <v>0</v>
      </c>
      <c r="J48" s="146">
        <v>0</v>
      </c>
      <c r="L48" s="39"/>
      <c r="M48" s="39"/>
      <c r="N48" s="39"/>
      <c r="O48" s="39"/>
      <c r="P48" s="39"/>
      <c r="Q48" s="39"/>
      <c r="R48" s="39"/>
      <c r="S48" s="39"/>
    </row>
    <row r="49" spans="1:19" ht="13" x14ac:dyDescent="0.2">
      <c r="A49" s="8" t="s">
        <v>70</v>
      </c>
      <c r="B49" s="64">
        <f t="shared" si="9"/>
        <v>12966</v>
      </c>
      <c r="C49" s="145">
        <v>480</v>
      </c>
      <c r="D49" s="130">
        <v>7506</v>
      </c>
      <c r="E49" s="130">
        <v>1660</v>
      </c>
      <c r="F49" s="130">
        <v>2895</v>
      </c>
      <c r="G49" s="130">
        <v>200</v>
      </c>
      <c r="H49" s="130">
        <v>37</v>
      </c>
      <c r="I49" s="130">
        <v>118</v>
      </c>
      <c r="J49" s="146">
        <v>70</v>
      </c>
      <c r="L49" s="39"/>
      <c r="M49" s="39"/>
      <c r="N49" s="39"/>
      <c r="O49" s="39"/>
      <c r="P49" s="39"/>
      <c r="Q49" s="39"/>
      <c r="R49" s="39"/>
      <c r="S49" s="39"/>
    </row>
    <row r="50" spans="1:19" ht="13" x14ac:dyDescent="0.2">
      <c r="A50" s="8" t="s">
        <v>71</v>
      </c>
      <c r="B50" s="64">
        <f t="shared" si="9"/>
        <v>11357</v>
      </c>
      <c r="C50" s="145">
        <v>382</v>
      </c>
      <c r="D50" s="130">
        <v>8092</v>
      </c>
      <c r="E50" s="130">
        <v>1338</v>
      </c>
      <c r="F50" s="130">
        <v>411</v>
      </c>
      <c r="G50" s="130">
        <v>831</v>
      </c>
      <c r="H50" s="130">
        <v>78</v>
      </c>
      <c r="I50" s="130">
        <v>219</v>
      </c>
      <c r="J50" s="146">
        <v>6</v>
      </c>
      <c r="L50" s="39"/>
      <c r="M50" s="39"/>
      <c r="N50" s="39"/>
      <c r="O50" s="39"/>
      <c r="P50" s="39"/>
      <c r="Q50" s="39"/>
      <c r="R50" s="39"/>
      <c r="S50" s="39"/>
    </row>
    <row r="51" spans="1:19" ht="13" x14ac:dyDescent="0.2">
      <c r="A51" s="8" t="s">
        <v>72</v>
      </c>
      <c r="B51" s="64">
        <f t="shared" si="9"/>
        <v>565</v>
      </c>
      <c r="C51" s="145">
        <v>283</v>
      </c>
      <c r="D51" s="130">
        <v>272</v>
      </c>
      <c r="E51" s="130">
        <v>7</v>
      </c>
      <c r="F51" s="130">
        <v>3</v>
      </c>
      <c r="G51" s="130">
        <v>0</v>
      </c>
      <c r="H51" s="130">
        <v>0</v>
      </c>
      <c r="I51" s="130">
        <v>0</v>
      </c>
      <c r="J51" s="146">
        <v>0</v>
      </c>
      <c r="L51" s="39"/>
      <c r="M51" s="39"/>
      <c r="N51" s="39"/>
      <c r="O51" s="39"/>
      <c r="P51" s="39"/>
      <c r="Q51" s="39"/>
      <c r="R51" s="39"/>
      <c r="S51" s="39"/>
    </row>
    <row r="52" spans="1:19" ht="13" x14ac:dyDescent="0.2">
      <c r="A52" s="8" t="s">
        <v>73</v>
      </c>
      <c r="B52" s="64">
        <f t="shared" si="9"/>
        <v>8014</v>
      </c>
      <c r="C52" s="145">
        <v>528</v>
      </c>
      <c r="D52" s="130">
        <v>2831</v>
      </c>
      <c r="E52" s="130">
        <v>1032</v>
      </c>
      <c r="F52" s="130">
        <v>2966</v>
      </c>
      <c r="G52" s="130">
        <v>448</v>
      </c>
      <c r="H52" s="130">
        <v>48</v>
      </c>
      <c r="I52" s="130">
        <v>121</v>
      </c>
      <c r="J52" s="146">
        <v>40</v>
      </c>
      <c r="L52" s="39"/>
      <c r="M52" s="39"/>
      <c r="N52" s="39"/>
      <c r="O52" s="39"/>
      <c r="P52" s="39"/>
      <c r="Q52" s="39"/>
      <c r="R52" s="39"/>
      <c r="S52" s="39"/>
    </row>
    <row r="53" spans="1:19" ht="13" x14ac:dyDescent="0.2">
      <c r="A53" s="8" t="s">
        <v>74</v>
      </c>
      <c r="B53" s="64">
        <f t="shared" si="9"/>
        <v>5134</v>
      </c>
      <c r="C53" s="145">
        <v>251</v>
      </c>
      <c r="D53" s="130">
        <v>1071</v>
      </c>
      <c r="E53" s="130">
        <v>147</v>
      </c>
      <c r="F53" s="130">
        <v>2877</v>
      </c>
      <c r="G53" s="130">
        <v>101</v>
      </c>
      <c r="H53" s="130">
        <v>636</v>
      </c>
      <c r="I53" s="130">
        <v>50</v>
      </c>
      <c r="J53" s="146">
        <v>1</v>
      </c>
      <c r="L53" s="39"/>
      <c r="M53" s="39"/>
      <c r="N53" s="39"/>
      <c r="O53" s="39"/>
      <c r="P53" s="39"/>
      <c r="Q53" s="39"/>
      <c r="R53" s="39"/>
      <c r="S53" s="39"/>
    </row>
    <row r="54" spans="1:19" ht="13.5" thickBot="1" x14ac:dyDescent="0.25">
      <c r="A54" s="14" t="s">
        <v>75</v>
      </c>
      <c r="B54" s="149">
        <f t="shared" si="9"/>
        <v>2333</v>
      </c>
      <c r="C54" s="150">
        <v>290</v>
      </c>
      <c r="D54" s="140">
        <v>790</v>
      </c>
      <c r="E54" s="140">
        <v>842</v>
      </c>
      <c r="F54" s="140">
        <v>73</v>
      </c>
      <c r="G54" s="140">
        <v>265</v>
      </c>
      <c r="H54" s="140">
        <v>11</v>
      </c>
      <c r="I54" s="140">
        <v>55</v>
      </c>
      <c r="J54" s="151">
        <v>7</v>
      </c>
      <c r="L54" s="39"/>
      <c r="M54" s="39"/>
      <c r="N54" s="39"/>
      <c r="O54" s="39"/>
      <c r="P54" s="39"/>
      <c r="Q54" s="39"/>
      <c r="R54" s="39"/>
      <c r="S54" s="39"/>
    </row>
    <row r="55" spans="1:19" ht="13" x14ac:dyDescent="0.2">
      <c r="A55" s="8" t="s">
        <v>76</v>
      </c>
      <c r="B55" s="64">
        <f>SUM(B56:B71)</f>
        <v>104352</v>
      </c>
      <c r="C55" s="68">
        <f t="shared" ref="C55:J55" si="10">SUM(C56:C71)</f>
        <v>6279</v>
      </c>
      <c r="D55" s="54">
        <f t="shared" si="10"/>
        <v>58243</v>
      </c>
      <c r="E55" s="54">
        <f t="shared" si="10"/>
        <v>15012</v>
      </c>
      <c r="F55" s="54">
        <f t="shared" si="10"/>
        <v>6191</v>
      </c>
      <c r="G55" s="54">
        <f t="shared" si="10"/>
        <v>13737</v>
      </c>
      <c r="H55" s="54">
        <f t="shared" si="10"/>
        <v>2159</v>
      </c>
      <c r="I55" s="54">
        <f t="shared" si="10"/>
        <v>2450</v>
      </c>
      <c r="J55" s="69">
        <f t="shared" si="10"/>
        <v>281</v>
      </c>
    </row>
    <row r="56" spans="1:19" ht="13" x14ac:dyDescent="0.2">
      <c r="A56" s="8" t="s">
        <v>77</v>
      </c>
      <c r="B56" s="64">
        <f>SUM(C56:J56)</f>
        <v>6014</v>
      </c>
      <c r="C56" s="152">
        <v>501</v>
      </c>
      <c r="D56" s="130">
        <v>2495</v>
      </c>
      <c r="E56" s="130">
        <v>715</v>
      </c>
      <c r="F56" s="130">
        <v>514</v>
      </c>
      <c r="G56" s="130">
        <v>1204</v>
      </c>
      <c r="H56" s="130">
        <v>217</v>
      </c>
      <c r="I56" s="130">
        <v>361</v>
      </c>
      <c r="J56" s="146">
        <v>7</v>
      </c>
    </row>
    <row r="57" spans="1:19" ht="13" x14ac:dyDescent="0.2">
      <c r="A57" s="8" t="s">
        <v>78</v>
      </c>
      <c r="B57" s="64">
        <f t="shared" ref="B57:B71" si="11">SUM(C57:J57)</f>
        <v>4779</v>
      </c>
      <c r="C57" s="152">
        <v>123</v>
      </c>
      <c r="D57" s="130">
        <v>2447</v>
      </c>
      <c r="E57" s="130">
        <v>888</v>
      </c>
      <c r="F57" s="130">
        <v>481</v>
      </c>
      <c r="G57" s="130">
        <v>506</v>
      </c>
      <c r="H57" s="130">
        <v>150</v>
      </c>
      <c r="I57" s="130">
        <v>183</v>
      </c>
      <c r="J57" s="146">
        <v>1</v>
      </c>
    </row>
    <row r="58" spans="1:19" ht="13" x14ac:dyDescent="0.2">
      <c r="A58" s="8" t="s">
        <v>79</v>
      </c>
      <c r="B58" s="64">
        <f t="shared" si="11"/>
        <v>420</v>
      </c>
      <c r="C58" s="152">
        <v>273</v>
      </c>
      <c r="D58" s="130">
        <v>127</v>
      </c>
      <c r="E58" s="130">
        <v>2</v>
      </c>
      <c r="F58" s="130">
        <v>0</v>
      </c>
      <c r="G58" s="130">
        <v>0</v>
      </c>
      <c r="H58" s="130">
        <v>0</v>
      </c>
      <c r="I58" s="130">
        <v>3</v>
      </c>
      <c r="J58" s="146">
        <v>15</v>
      </c>
    </row>
    <row r="59" spans="1:19" ht="13" x14ac:dyDescent="0.2">
      <c r="A59" s="8" t="s">
        <v>80</v>
      </c>
      <c r="B59" s="64">
        <f t="shared" si="11"/>
        <v>27882</v>
      </c>
      <c r="C59" s="152">
        <v>703</v>
      </c>
      <c r="D59" s="130">
        <v>16797</v>
      </c>
      <c r="E59" s="130">
        <v>4373</v>
      </c>
      <c r="F59" s="130">
        <v>1734</v>
      </c>
      <c r="G59" s="130">
        <v>2872</v>
      </c>
      <c r="H59" s="130">
        <v>593</v>
      </c>
      <c r="I59" s="130">
        <v>653</v>
      </c>
      <c r="J59" s="146">
        <v>157</v>
      </c>
    </row>
    <row r="60" spans="1:19" ht="13" x14ac:dyDescent="0.2">
      <c r="A60" s="8" t="s">
        <v>81</v>
      </c>
      <c r="B60" s="64">
        <f t="shared" si="11"/>
        <v>1656</v>
      </c>
      <c r="C60" s="152">
        <v>317</v>
      </c>
      <c r="D60" s="130">
        <v>718</v>
      </c>
      <c r="E60" s="130">
        <v>72</v>
      </c>
      <c r="F60" s="130">
        <v>144</v>
      </c>
      <c r="G60" s="130">
        <v>113</v>
      </c>
      <c r="H60" s="130">
        <v>275</v>
      </c>
      <c r="I60" s="130">
        <v>17</v>
      </c>
      <c r="J60" s="146">
        <v>0</v>
      </c>
    </row>
    <row r="61" spans="1:19" ht="13" x14ac:dyDescent="0.2">
      <c r="A61" s="8" t="s">
        <v>82</v>
      </c>
      <c r="B61" s="64">
        <f t="shared" si="11"/>
        <v>1554</v>
      </c>
      <c r="C61" s="152">
        <v>421</v>
      </c>
      <c r="D61" s="130">
        <v>746</v>
      </c>
      <c r="E61" s="130">
        <v>120</v>
      </c>
      <c r="F61" s="130">
        <v>92</v>
      </c>
      <c r="G61" s="130">
        <v>144</v>
      </c>
      <c r="H61" s="130">
        <v>25</v>
      </c>
      <c r="I61" s="130">
        <v>6</v>
      </c>
      <c r="J61" s="146">
        <v>0</v>
      </c>
    </row>
    <row r="62" spans="1:19" ht="13" x14ac:dyDescent="0.2">
      <c r="A62" s="8" t="s">
        <v>83</v>
      </c>
      <c r="B62" s="64">
        <f t="shared" si="11"/>
        <v>8260</v>
      </c>
      <c r="C62" s="152">
        <v>186</v>
      </c>
      <c r="D62" s="130">
        <v>4631</v>
      </c>
      <c r="E62" s="130">
        <v>748</v>
      </c>
      <c r="F62" s="130">
        <v>597</v>
      </c>
      <c r="G62" s="130">
        <v>1655</v>
      </c>
      <c r="H62" s="130">
        <v>61</v>
      </c>
      <c r="I62" s="130">
        <v>289</v>
      </c>
      <c r="J62" s="146">
        <v>93</v>
      </c>
    </row>
    <row r="63" spans="1:19" ht="13" x14ac:dyDescent="0.2">
      <c r="A63" s="8" t="s">
        <v>84</v>
      </c>
      <c r="B63" s="64">
        <f t="shared" si="11"/>
        <v>4198</v>
      </c>
      <c r="C63" s="152">
        <v>276</v>
      </c>
      <c r="D63" s="130">
        <v>2767</v>
      </c>
      <c r="E63" s="130">
        <v>269</v>
      </c>
      <c r="F63" s="130">
        <v>404</v>
      </c>
      <c r="G63" s="130">
        <v>368</v>
      </c>
      <c r="H63" s="130">
        <v>38</v>
      </c>
      <c r="I63" s="130">
        <v>72</v>
      </c>
      <c r="J63" s="146">
        <v>4</v>
      </c>
    </row>
    <row r="64" spans="1:19" ht="13" x14ac:dyDescent="0.2">
      <c r="A64" s="8" t="s">
        <v>85</v>
      </c>
      <c r="B64" s="64">
        <f t="shared" si="11"/>
        <v>19743</v>
      </c>
      <c r="C64" s="152">
        <v>256</v>
      </c>
      <c r="D64" s="130">
        <v>10730</v>
      </c>
      <c r="E64" s="130">
        <v>4853</v>
      </c>
      <c r="F64" s="130">
        <v>1035</v>
      </c>
      <c r="G64" s="130">
        <v>2414</v>
      </c>
      <c r="H64" s="130">
        <v>144</v>
      </c>
      <c r="I64" s="130">
        <v>310</v>
      </c>
      <c r="J64" s="146">
        <v>1</v>
      </c>
    </row>
    <row r="65" spans="1:10" ht="13" x14ac:dyDescent="0.2">
      <c r="A65" s="8" t="s">
        <v>86</v>
      </c>
      <c r="B65" s="64">
        <f>SUM(C65:J65)</f>
        <v>3922</v>
      </c>
      <c r="C65" s="152">
        <v>1437</v>
      </c>
      <c r="D65" s="130">
        <v>1282</v>
      </c>
      <c r="E65" s="130">
        <v>295</v>
      </c>
      <c r="F65" s="130">
        <v>421</v>
      </c>
      <c r="G65" s="130">
        <v>230</v>
      </c>
      <c r="H65" s="130">
        <v>0</v>
      </c>
      <c r="I65" s="130">
        <v>257</v>
      </c>
      <c r="J65" s="146">
        <v>0</v>
      </c>
    </row>
    <row r="66" spans="1:10" ht="13" x14ac:dyDescent="0.2">
      <c r="A66" s="8" t="s">
        <v>87</v>
      </c>
      <c r="B66" s="64">
        <f t="shared" si="11"/>
        <v>3125</v>
      </c>
      <c r="C66" s="152">
        <v>247</v>
      </c>
      <c r="D66" s="130">
        <v>1058</v>
      </c>
      <c r="E66" s="130">
        <v>32</v>
      </c>
      <c r="F66" s="130">
        <v>63</v>
      </c>
      <c r="G66" s="130">
        <v>1717</v>
      </c>
      <c r="H66" s="130">
        <v>6</v>
      </c>
      <c r="I66" s="130">
        <v>2</v>
      </c>
      <c r="J66" s="146">
        <v>0</v>
      </c>
    </row>
    <row r="67" spans="1:10" ht="13" x14ac:dyDescent="0.2">
      <c r="A67" s="8" t="s">
        <v>88</v>
      </c>
      <c r="B67" s="64">
        <f t="shared" si="11"/>
        <v>5764</v>
      </c>
      <c r="C67" s="152">
        <v>221</v>
      </c>
      <c r="D67" s="130">
        <v>3635</v>
      </c>
      <c r="E67" s="130">
        <v>987</v>
      </c>
      <c r="F67" s="130">
        <v>265</v>
      </c>
      <c r="G67" s="130">
        <v>501</v>
      </c>
      <c r="H67" s="130">
        <v>131</v>
      </c>
      <c r="I67" s="130">
        <v>24</v>
      </c>
      <c r="J67" s="146">
        <v>0</v>
      </c>
    </row>
    <row r="68" spans="1:10" ht="13" x14ac:dyDescent="0.2">
      <c r="A68" s="8" t="s">
        <v>89</v>
      </c>
      <c r="B68" s="64">
        <f t="shared" si="11"/>
        <v>5382</v>
      </c>
      <c r="C68" s="152">
        <v>511</v>
      </c>
      <c r="D68" s="130">
        <v>2494</v>
      </c>
      <c r="E68" s="130">
        <v>841</v>
      </c>
      <c r="F68" s="130">
        <v>261</v>
      </c>
      <c r="G68" s="130">
        <v>1140</v>
      </c>
      <c r="H68" s="130">
        <v>110</v>
      </c>
      <c r="I68" s="130">
        <v>25</v>
      </c>
      <c r="J68" s="146">
        <v>0</v>
      </c>
    </row>
    <row r="69" spans="1:10" ht="13" x14ac:dyDescent="0.2">
      <c r="A69" s="8" t="s">
        <v>90</v>
      </c>
      <c r="B69" s="64">
        <f t="shared" si="11"/>
        <v>2910</v>
      </c>
      <c r="C69" s="152">
        <v>561</v>
      </c>
      <c r="D69" s="130">
        <v>1993</v>
      </c>
      <c r="E69" s="130">
        <v>51</v>
      </c>
      <c r="F69" s="130">
        <v>12</v>
      </c>
      <c r="G69" s="130">
        <v>276</v>
      </c>
      <c r="H69" s="130">
        <v>2</v>
      </c>
      <c r="I69" s="130">
        <v>15</v>
      </c>
      <c r="J69" s="146">
        <v>0</v>
      </c>
    </row>
    <row r="70" spans="1:10" ht="13" x14ac:dyDescent="0.2">
      <c r="A70" s="8" t="s">
        <v>91</v>
      </c>
      <c r="B70" s="64">
        <f t="shared" si="11"/>
        <v>4760</v>
      </c>
      <c r="C70" s="152">
        <v>228</v>
      </c>
      <c r="D70" s="130">
        <v>3276</v>
      </c>
      <c r="E70" s="130">
        <v>692</v>
      </c>
      <c r="F70" s="130">
        <v>103</v>
      </c>
      <c r="G70" s="130">
        <v>111</v>
      </c>
      <c r="H70" s="130">
        <v>217</v>
      </c>
      <c r="I70" s="130">
        <v>130</v>
      </c>
      <c r="J70" s="146">
        <v>3</v>
      </c>
    </row>
    <row r="71" spans="1:10" ht="13" x14ac:dyDescent="0.2">
      <c r="A71" s="33" t="s">
        <v>92</v>
      </c>
      <c r="B71" s="64">
        <f t="shared" si="11"/>
        <v>3983</v>
      </c>
      <c r="C71" s="153">
        <v>18</v>
      </c>
      <c r="D71" s="134">
        <v>3047</v>
      </c>
      <c r="E71" s="134">
        <v>74</v>
      </c>
      <c r="F71" s="134">
        <v>65</v>
      </c>
      <c r="G71" s="134">
        <v>486</v>
      </c>
      <c r="H71" s="134">
        <v>190</v>
      </c>
      <c r="I71" s="134">
        <v>103</v>
      </c>
      <c r="J71" s="148">
        <v>0</v>
      </c>
    </row>
    <row r="72" spans="1:10" ht="13" x14ac:dyDescent="0.2">
      <c r="A72" s="158" t="s">
        <v>93</v>
      </c>
      <c r="B72" s="67">
        <f>SUM(B73:B84)</f>
        <v>104205</v>
      </c>
      <c r="C72" s="70">
        <f t="shared" ref="C72:J72" si="12">SUM(C73:C84)</f>
        <v>11714</v>
      </c>
      <c r="D72" s="51">
        <f t="shared" si="12"/>
        <v>51272</v>
      </c>
      <c r="E72" s="51">
        <f t="shared" si="12"/>
        <v>14394</v>
      </c>
      <c r="F72" s="51">
        <f t="shared" si="12"/>
        <v>11359</v>
      </c>
      <c r="G72" s="51">
        <f t="shared" si="12"/>
        <v>8851</v>
      </c>
      <c r="H72" s="51">
        <f t="shared" si="12"/>
        <v>4487</v>
      </c>
      <c r="I72" s="51">
        <f t="shared" si="12"/>
        <v>1686</v>
      </c>
      <c r="J72" s="66">
        <f t="shared" si="12"/>
        <v>442</v>
      </c>
    </row>
    <row r="73" spans="1:10" ht="13" x14ac:dyDescent="0.2">
      <c r="A73" s="36" t="s">
        <v>286</v>
      </c>
      <c r="B73" s="64">
        <f>SUM(C73:J73)</f>
        <v>18025</v>
      </c>
      <c r="C73" s="152">
        <v>2496</v>
      </c>
      <c r="D73" s="130">
        <v>6894</v>
      </c>
      <c r="E73" s="130">
        <v>2521</v>
      </c>
      <c r="F73" s="130">
        <v>857</v>
      </c>
      <c r="G73" s="130">
        <v>2625</v>
      </c>
      <c r="H73" s="130">
        <v>2409</v>
      </c>
      <c r="I73" s="130">
        <v>218</v>
      </c>
      <c r="J73" s="146">
        <v>5</v>
      </c>
    </row>
    <row r="74" spans="1:10" ht="13" x14ac:dyDescent="0.2">
      <c r="A74" s="29" t="s">
        <v>285</v>
      </c>
      <c r="B74" s="64">
        <f t="shared" ref="B74:B84" si="13">SUM(C74:J74)</f>
        <v>9886</v>
      </c>
      <c r="C74" s="152">
        <v>580</v>
      </c>
      <c r="D74" s="130">
        <v>5443</v>
      </c>
      <c r="E74" s="130">
        <v>1663</v>
      </c>
      <c r="F74" s="130">
        <v>830</v>
      </c>
      <c r="G74" s="130">
        <v>800</v>
      </c>
      <c r="H74" s="130">
        <v>197</v>
      </c>
      <c r="I74" s="130">
        <v>267</v>
      </c>
      <c r="J74" s="146">
        <v>106</v>
      </c>
    </row>
    <row r="75" spans="1:10" ht="13" x14ac:dyDescent="0.2">
      <c r="A75" s="8" t="s">
        <v>94</v>
      </c>
      <c r="B75" s="64">
        <f t="shared" si="13"/>
        <v>8057</v>
      </c>
      <c r="C75" s="152">
        <v>217</v>
      </c>
      <c r="D75" s="130">
        <v>4892</v>
      </c>
      <c r="E75" s="130">
        <v>1684</v>
      </c>
      <c r="F75" s="130">
        <v>147</v>
      </c>
      <c r="G75" s="130">
        <v>850</v>
      </c>
      <c r="H75" s="130">
        <v>164</v>
      </c>
      <c r="I75" s="130">
        <v>103</v>
      </c>
      <c r="J75" s="154">
        <v>0</v>
      </c>
    </row>
    <row r="76" spans="1:10" ht="13" x14ac:dyDescent="0.2">
      <c r="A76" s="8" t="s">
        <v>95</v>
      </c>
      <c r="B76" s="64">
        <f t="shared" si="13"/>
        <v>16090</v>
      </c>
      <c r="C76" s="152">
        <v>3345</v>
      </c>
      <c r="D76" s="130">
        <v>4582</v>
      </c>
      <c r="E76" s="130">
        <v>1346</v>
      </c>
      <c r="F76" s="130">
        <v>3772</v>
      </c>
      <c r="G76" s="130">
        <v>1669</v>
      </c>
      <c r="H76" s="130">
        <v>831</v>
      </c>
      <c r="I76" s="130">
        <v>476</v>
      </c>
      <c r="J76" s="146">
        <v>69</v>
      </c>
    </row>
    <row r="77" spans="1:10" ht="13" x14ac:dyDescent="0.2">
      <c r="A77" s="8" t="s">
        <v>96</v>
      </c>
      <c r="B77" s="64">
        <f t="shared" si="13"/>
        <v>1051</v>
      </c>
      <c r="C77" s="152">
        <v>186</v>
      </c>
      <c r="D77" s="130">
        <v>467</v>
      </c>
      <c r="E77" s="130">
        <v>102</v>
      </c>
      <c r="F77" s="130">
        <v>42</v>
      </c>
      <c r="G77" s="130">
        <v>217</v>
      </c>
      <c r="H77" s="130">
        <v>37</v>
      </c>
      <c r="I77" s="130">
        <v>0</v>
      </c>
      <c r="J77" s="146">
        <v>0</v>
      </c>
    </row>
    <row r="78" spans="1:10" ht="13" x14ac:dyDescent="0.2">
      <c r="A78" s="8" t="s">
        <v>97</v>
      </c>
      <c r="B78" s="64">
        <f t="shared" si="13"/>
        <v>3302</v>
      </c>
      <c r="C78" s="152">
        <v>286</v>
      </c>
      <c r="D78" s="130">
        <v>741</v>
      </c>
      <c r="E78" s="130">
        <v>2008</v>
      </c>
      <c r="F78" s="130">
        <v>25</v>
      </c>
      <c r="G78" s="130">
        <v>218</v>
      </c>
      <c r="H78" s="130">
        <v>4</v>
      </c>
      <c r="I78" s="130">
        <v>20</v>
      </c>
      <c r="J78" s="146">
        <v>0</v>
      </c>
    </row>
    <row r="79" spans="1:10" ht="13" x14ac:dyDescent="0.2">
      <c r="A79" s="8" t="s">
        <v>98</v>
      </c>
      <c r="B79" s="64">
        <f t="shared" si="13"/>
        <v>2940</v>
      </c>
      <c r="C79" s="152">
        <v>171</v>
      </c>
      <c r="D79" s="130">
        <v>1477</v>
      </c>
      <c r="E79" s="130">
        <v>696</v>
      </c>
      <c r="F79" s="130">
        <v>135</v>
      </c>
      <c r="G79" s="130">
        <v>408</v>
      </c>
      <c r="H79" s="130">
        <v>4</v>
      </c>
      <c r="I79" s="130">
        <v>49</v>
      </c>
      <c r="J79" s="146">
        <v>0</v>
      </c>
    </row>
    <row r="80" spans="1:10" ht="13" x14ac:dyDescent="0.2">
      <c r="A80" s="8" t="s">
        <v>99</v>
      </c>
      <c r="B80" s="64">
        <f t="shared" si="13"/>
        <v>12253</v>
      </c>
      <c r="C80" s="152">
        <v>1999</v>
      </c>
      <c r="D80" s="130">
        <v>7648</v>
      </c>
      <c r="E80" s="130">
        <v>814</v>
      </c>
      <c r="F80" s="130">
        <v>1370</v>
      </c>
      <c r="G80" s="130">
        <v>212</v>
      </c>
      <c r="H80" s="130">
        <v>25</v>
      </c>
      <c r="I80" s="130">
        <v>127</v>
      </c>
      <c r="J80" s="146">
        <v>58</v>
      </c>
    </row>
    <row r="81" spans="1:19" ht="13" x14ac:dyDescent="0.2">
      <c r="A81" s="8" t="s">
        <v>100</v>
      </c>
      <c r="B81" s="64">
        <f t="shared" si="13"/>
        <v>8791</v>
      </c>
      <c r="C81" s="152">
        <v>1596</v>
      </c>
      <c r="D81" s="130">
        <v>4706</v>
      </c>
      <c r="E81" s="130">
        <v>332</v>
      </c>
      <c r="F81" s="130">
        <v>1595</v>
      </c>
      <c r="G81" s="130">
        <v>420</v>
      </c>
      <c r="H81" s="130">
        <v>58</v>
      </c>
      <c r="I81" s="130">
        <v>43</v>
      </c>
      <c r="J81" s="146">
        <v>41</v>
      </c>
    </row>
    <row r="82" spans="1:19" ht="13" x14ac:dyDescent="0.2">
      <c r="A82" s="8" t="s">
        <v>101</v>
      </c>
      <c r="B82" s="64">
        <f t="shared" si="13"/>
        <v>2796</v>
      </c>
      <c r="C82" s="152">
        <v>147</v>
      </c>
      <c r="D82" s="130">
        <v>1143</v>
      </c>
      <c r="E82" s="130">
        <v>122</v>
      </c>
      <c r="F82" s="130">
        <v>1383</v>
      </c>
      <c r="G82" s="130">
        <v>1</v>
      </c>
      <c r="H82" s="130">
        <v>0</v>
      </c>
      <c r="I82" s="130">
        <v>0</v>
      </c>
      <c r="J82" s="154">
        <v>0</v>
      </c>
    </row>
    <row r="83" spans="1:19" ht="13" x14ac:dyDescent="0.2">
      <c r="A83" s="8" t="s">
        <v>102</v>
      </c>
      <c r="B83" s="64">
        <f t="shared" si="13"/>
        <v>17810</v>
      </c>
      <c r="C83" s="152">
        <v>691</v>
      </c>
      <c r="D83" s="130">
        <v>10080</v>
      </c>
      <c r="E83" s="130">
        <v>3106</v>
      </c>
      <c r="F83" s="130">
        <v>1198</v>
      </c>
      <c r="G83" s="130">
        <v>1431</v>
      </c>
      <c r="H83" s="130">
        <v>758</v>
      </c>
      <c r="I83" s="130">
        <v>383</v>
      </c>
      <c r="J83" s="146">
        <v>163</v>
      </c>
    </row>
    <row r="84" spans="1:19" ht="13" x14ac:dyDescent="0.2">
      <c r="A84" s="33" t="s">
        <v>103</v>
      </c>
      <c r="B84" s="64">
        <f t="shared" si="13"/>
        <v>3204</v>
      </c>
      <c r="C84" s="153">
        <v>0</v>
      </c>
      <c r="D84" s="134">
        <v>3199</v>
      </c>
      <c r="E84" s="134">
        <v>0</v>
      </c>
      <c r="F84" s="134">
        <v>5</v>
      </c>
      <c r="G84" s="134">
        <v>0</v>
      </c>
      <c r="H84" s="134">
        <v>0</v>
      </c>
      <c r="I84" s="134">
        <v>0</v>
      </c>
      <c r="J84" s="148">
        <v>0</v>
      </c>
    </row>
    <row r="85" spans="1:19" ht="13" x14ac:dyDescent="0.2">
      <c r="A85" s="158" t="s">
        <v>104</v>
      </c>
      <c r="B85" s="67">
        <f>SUM(B86:B91)</f>
        <v>10365</v>
      </c>
      <c r="C85" s="70">
        <f t="shared" ref="C85:J85" si="14">SUM(C86:C91)</f>
        <v>1837</v>
      </c>
      <c r="D85" s="51">
        <f t="shared" si="14"/>
        <v>3908</v>
      </c>
      <c r="E85" s="51">
        <f t="shared" si="14"/>
        <v>770</v>
      </c>
      <c r="F85" s="51">
        <f t="shared" si="14"/>
        <v>932</v>
      </c>
      <c r="G85" s="51">
        <f t="shared" si="14"/>
        <v>1654</v>
      </c>
      <c r="H85" s="51">
        <f t="shared" si="14"/>
        <v>1082</v>
      </c>
      <c r="I85" s="51">
        <f t="shared" si="14"/>
        <v>172</v>
      </c>
      <c r="J85" s="66">
        <f t="shared" si="14"/>
        <v>10</v>
      </c>
    </row>
    <row r="86" spans="1:19" ht="13" x14ac:dyDescent="0.2">
      <c r="A86" s="8" t="s">
        <v>105</v>
      </c>
      <c r="B86" s="64">
        <f t="shared" ref="B86:B91" si="15">SUM(C86:J86)</f>
        <v>2155</v>
      </c>
      <c r="C86" s="152">
        <v>344</v>
      </c>
      <c r="D86" s="130">
        <v>384</v>
      </c>
      <c r="E86" s="130">
        <v>284</v>
      </c>
      <c r="F86" s="130">
        <v>189</v>
      </c>
      <c r="G86" s="130">
        <v>585</v>
      </c>
      <c r="H86" s="130">
        <v>304</v>
      </c>
      <c r="I86" s="130">
        <v>61</v>
      </c>
      <c r="J86" s="146">
        <v>4</v>
      </c>
      <c r="L86" s="39"/>
      <c r="M86" s="39"/>
      <c r="N86" s="39"/>
      <c r="O86" s="39"/>
      <c r="P86" s="39"/>
      <c r="Q86" s="39"/>
      <c r="R86" s="39"/>
      <c r="S86" s="39"/>
    </row>
    <row r="87" spans="1:19" ht="13" x14ac:dyDescent="0.2">
      <c r="A87" s="8" t="s">
        <v>106</v>
      </c>
      <c r="B87" s="64">
        <f t="shared" si="15"/>
        <v>133</v>
      </c>
      <c r="C87" s="152">
        <v>105</v>
      </c>
      <c r="D87" s="130">
        <v>16</v>
      </c>
      <c r="E87" s="130">
        <v>4</v>
      </c>
      <c r="F87" s="130">
        <v>1</v>
      </c>
      <c r="G87" s="130">
        <v>3</v>
      </c>
      <c r="H87" s="130">
        <v>2</v>
      </c>
      <c r="I87" s="130">
        <v>2</v>
      </c>
      <c r="J87" s="146">
        <v>0</v>
      </c>
      <c r="L87" s="39"/>
      <c r="M87" s="39"/>
      <c r="N87" s="39"/>
      <c r="O87" s="39"/>
      <c r="P87" s="39"/>
      <c r="Q87" s="39"/>
      <c r="R87" s="39"/>
      <c r="S87" s="39"/>
    </row>
    <row r="88" spans="1:19" ht="13" x14ac:dyDescent="0.2">
      <c r="A88" s="8" t="s">
        <v>107</v>
      </c>
      <c r="B88" s="64">
        <f t="shared" si="15"/>
        <v>1970</v>
      </c>
      <c r="C88" s="152">
        <v>250</v>
      </c>
      <c r="D88" s="130">
        <v>311</v>
      </c>
      <c r="E88" s="130">
        <v>92</v>
      </c>
      <c r="F88" s="130">
        <v>122</v>
      </c>
      <c r="G88" s="130">
        <v>399</v>
      </c>
      <c r="H88" s="130">
        <v>740</v>
      </c>
      <c r="I88" s="130">
        <v>55</v>
      </c>
      <c r="J88" s="146">
        <v>1</v>
      </c>
      <c r="L88" s="39"/>
      <c r="M88" s="39"/>
      <c r="N88" s="39"/>
      <c r="O88" s="39"/>
      <c r="P88" s="39"/>
      <c r="Q88" s="39"/>
      <c r="R88" s="39"/>
      <c r="S88" s="39"/>
    </row>
    <row r="89" spans="1:19" ht="13" x14ac:dyDescent="0.2">
      <c r="A89" s="8" t="s">
        <v>108</v>
      </c>
      <c r="B89" s="64">
        <f t="shared" si="15"/>
        <v>451</v>
      </c>
      <c r="C89" s="152">
        <v>4</v>
      </c>
      <c r="D89" s="130">
        <v>127</v>
      </c>
      <c r="E89" s="130">
        <v>53</v>
      </c>
      <c r="F89" s="130">
        <v>31</v>
      </c>
      <c r="G89" s="130">
        <v>231</v>
      </c>
      <c r="H89" s="130">
        <v>5</v>
      </c>
      <c r="I89" s="130">
        <v>0</v>
      </c>
      <c r="J89" s="146">
        <v>0</v>
      </c>
      <c r="L89" s="39"/>
      <c r="M89" s="39"/>
      <c r="N89" s="39"/>
      <c r="O89" s="39"/>
      <c r="P89" s="39"/>
      <c r="Q89" s="39"/>
      <c r="R89" s="39"/>
      <c r="S89" s="39"/>
    </row>
    <row r="90" spans="1:19" ht="13" x14ac:dyDescent="0.2">
      <c r="A90" s="8" t="s">
        <v>109</v>
      </c>
      <c r="B90" s="64">
        <f t="shared" si="15"/>
        <v>4204</v>
      </c>
      <c r="C90" s="152">
        <v>645</v>
      </c>
      <c r="D90" s="130">
        <v>2297</v>
      </c>
      <c r="E90" s="130">
        <v>274</v>
      </c>
      <c r="F90" s="130">
        <v>556</v>
      </c>
      <c r="G90" s="130">
        <v>353</v>
      </c>
      <c r="H90" s="130">
        <v>25</v>
      </c>
      <c r="I90" s="130">
        <v>49</v>
      </c>
      <c r="J90" s="146">
        <v>5</v>
      </c>
      <c r="L90" s="39"/>
      <c r="M90" s="39"/>
      <c r="N90" s="39"/>
      <c r="O90" s="39"/>
      <c r="P90" s="39"/>
      <c r="Q90" s="39"/>
      <c r="R90" s="39"/>
      <c r="S90" s="39"/>
    </row>
    <row r="91" spans="1:19" ht="13" x14ac:dyDescent="0.2">
      <c r="A91" s="33" t="s">
        <v>110</v>
      </c>
      <c r="B91" s="64">
        <f t="shared" si="15"/>
        <v>1452</v>
      </c>
      <c r="C91" s="153">
        <v>489</v>
      </c>
      <c r="D91" s="134">
        <v>773</v>
      </c>
      <c r="E91" s="134">
        <v>63</v>
      </c>
      <c r="F91" s="134">
        <v>33</v>
      </c>
      <c r="G91" s="134">
        <v>83</v>
      </c>
      <c r="H91" s="134">
        <v>6</v>
      </c>
      <c r="I91" s="134">
        <v>5</v>
      </c>
      <c r="J91" s="148">
        <v>0</v>
      </c>
      <c r="L91" s="39"/>
      <c r="M91" s="39"/>
      <c r="N91" s="39"/>
      <c r="O91" s="39"/>
      <c r="P91" s="39"/>
      <c r="Q91" s="39"/>
      <c r="R91" s="39"/>
      <c r="S91" s="39"/>
    </row>
    <row r="92" spans="1:19" ht="13" x14ac:dyDescent="0.2">
      <c r="A92" s="158" t="s">
        <v>111</v>
      </c>
      <c r="B92" s="67">
        <f>SUM(B93:B98)</f>
        <v>18245</v>
      </c>
      <c r="C92" s="70">
        <f t="shared" ref="C92:J92" si="16">SUM(C93:C98)</f>
        <v>1095</v>
      </c>
      <c r="D92" s="51">
        <f t="shared" si="16"/>
        <v>6127</v>
      </c>
      <c r="E92" s="51">
        <f t="shared" si="16"/>
        <v>1324</v>
      </c>
      <c r="F92" s="51">
        <f t="shared" si="16"/>
        <v>1370</v>
      </c>
      <c r="G92" s="51">
        <f t="shared" si="16"/>
        <v>7236</v>
      </c>
      <c r="H92" s="51">
        <f t="shared" si="16"/>
        <v>749</v>
      </c>
      <c r="I92" s="51">
        <f t="shared" si="16"/>
        <v>255</v>
      </c>
      <c r="J92" s="66">
        <f t="shared" si="16"/>
        <v>89</v>
      </c>
      <c r="L92" s="39"/>
      <c r="M92" s="39"/>
      <c r="N92" s="39"/>
      <c r="O92" s="39"/>
      <c r="P92" s="39"/>
      <c r="Q92" s="39"/>
      <c r="R92" s="39"/>
      <c r="S92" s="39"/>
    </row>
    <row r="93" spans="1:19" ht="13" x14ac:dyDescent="0.2">
      <c r="A93" s="8" t="s">
        <v>112</v>
      </c>
      <c r="B93" s="64">
        <f t="shared" ref="B93:B98" si="17">SUM(C93:J93)</f>
        <v>8819</v>
      </c>
      <c r="C93" s="152">
        <v>184</v>
      </c>
      <c r="D93" s="130">
        <v>3042</v>
      </c>
      <c r="E93" s="130">
        <v>690</v>
      </c>
      <c r="F93" s="130">
        <v>323</v>
      </c>
      <c r="G93" s="130">
        <v>3817</v>
      </c>
      <c r="H93" s="130">
        <v>627</v>
      </c>
      <c r="I93" s="130">
        <v>97</v>
      </c>
      <c r="J93" s="146">
        <v>39</v>
      </c>
      <c r="L93" s="39"/>
      <c r="M93" s="39"/>
      <c r="N93" s="39"/>
      <c r="O93" s="39"/>
      <c r="P93" s="39"/>
      <c r="Q93" s="39"/>
      <c r="R93" s="39"/>
      <c r="S93" s="39"/>
    </row>
    <row r="94" spans="1:19" ht="13" x14ac:dyDescent="0.2">
      <c r="A94" s="8" t="s">
        <v>113</v>
      </c>
      <c r="B94" s="64">
        <f t="shared" si="17"/>
        <v>4300</v>
      </c>
      <c r="C94" s="152">
        <v>121</v>
      </c>
      <c r="D94" s="130">
        <v>2227</v>
      </c>
      <c r="E94" s="130">
        <v>135</v>
      </c>
      <c r="F94" s="130">
        <v>34</v>
      </c>
      <c r="G94" s="130">
        <v>1782</v>
      </c>
      <c r="H94" s="130">
        <v>0</v>
      </c>
      <c r="I94" s="130">
        <v>1</v>
      </c>
      <c r="J94" s="146">
        <v>0</v>
      </c>
      <c r="L94" s="39"/>
      <c r="M94" s="39"/>
      <c r="N94" s="39"/>
      <c r="O94" s="39"/>
      <c r="P94" s="39"/>
      <c r="Q94" s="39"/>
      <c r="R94" s="39"/>
      <c r="S94" s="39"/>
    </row>
    <row r="95" spans="1:19" ht="13" x14ac:dyDescent="0.2">
      <c r="A95" s="8" t="s">
        <v>114</v>
      </c>
      <c r="B95" s="64">
        <f t="shared" si="17"/>
        <v>1103</v>
      </c>
      <c r="C95" s="152">
        <v>115</v>
      </c>
      <c r="D95" s="130">
        <v>73</v>
      </c>
      <c r="E95" s="130">
        <v>23</v>
      </c>
      <c r="F95" s="130">
        <v>532</v>
      </c>
      <c r="G95" s="130">
        <v>291</v>
      </c>
      <c r="H95" s="130">
        <v>16</v>
      </c>
      <c r="I95" s="130">
        <v>18</v>
      </c>
      <c r="J95" s="146">
        <v>35</v>
      </c>
      <c r="L95" s="39"/>
      <c r="M95" s="39"/>
      <c r="N95" s="39"/>
      <c r="O95" s="39"/>
      <c r="P95" s="39"/>
      <c r="Q95" s="39"/>
      <c r="R95" s="39"/>
      <c r="S95" s="39"/>
    </row>
    <row r="96" spans="1:19" ht="13" x14ac:dyDescent="0.2">
      <c r="A96" s="8" t="s">
        <v>115</v>
      </c>
      <c r="B96" s="64">
        <f t="shared" si="17"/>
        <v>1914</v>
      </c>
      <c r="C96" s="152">
        <v>363</v>
      </c>
      <c r="D96" s="130">
        <v>287</v>
      </c>
      <c r="E96" s="130">
        <v>158</v>
      </c>
      <c r="F96" s="130">
        <v>316</v>
      </c>
      <c r="G96" s="130">
        <v>657</v>
      </c>
      <c r="H96" s="130">
        <v>48</v>
      </c>
      <c r="I96" s="130">
        <v>83</v>
      </c>
      <c r="J96" s="146">
        <v>2</v>
      </c>
      <c r="L96" s="39"/>
      <c r="M96" s="39"/>
      <c r="N96" s="39"/>
      <c r="O96" s="39"/>
      <c r="P96" s="39"/>
      <c r="Q96" s="39"/>
      <c r="R96" s="39"/>
      <c r="S96" s="39"/>
    </row>
    <row r="97" spans="1:19" ht="13" x14ac:dyDescent="0.2">
      <c r="A97" s="8" t="s">
        <v>116</v>
      </c>
      <c r="B97" s="64">
        <f t="shared" si="17"/>
        <v>675</v>
      </c>
      <c r="C97" s="152">
        <v>133</v>
      </c>
      <c r="D97" s="130">
        <v>245</v>
      </c>
      <c r="E97" s="130">
        <v>111</v>
      </c>
      <c r="F97" s="130">
        <v>99</v>
      </c>
      <c r="G97" s="130">
        <v>41</v>
      </c>
      <c r="H97" s="130">
        <v>7</v>
      </c>
      <c r="I97" s="130">
        <v>39</v>
      </c>
      <c r="J97" s="146">
        <v>0</v>
      </c>
      <c r="L97" s="39"/>
      <c r="M97" s="39"/>
      <c r="N97" s="39"/>
      <c r="O97" s="39"/>
      <c r="P97" s="39"/>
      <c r="Q97" s="39"/>
      <c r="R97" s="39"/>
      <c r="S97" s="39"/>
    </row>
    <row r="98" spans="1:19" ht="13" x14ac:dyDescent="0.2">
      <c r="A98" s="33" t="s">
        <v>117</v>
      </c>
      <c r="B98" s="64">
        <f t="shared" si="17"/>
        <v>1434</v>
      </c>
      <c r="C98" s="153">
        <v>179</v>
      </c>
      <c r="D98" s="134">
        <v>253</v>
      </c>
      <c r="E98" s="134">
        <v>207</v>
      </c>
      <c r="F98" s="134">
        <v>66</v>
      </c>
      <c r="G98" s="134">
        <v>648</v>
      </c>
      <c r="H98" s="134">
        <v>51</v>
      </c>
      <c r="I98" s="134">
        <v>17</v>
      </c>
      <c r="J98" s="148">
        <v>13</v>
      </c>
      <c r="L98" s="39"/>
      <c r="M98" s="39"/>
      <c r="N98" s="39"/>
      <c r="O98" s="39"/>
      <c r="P98" s="39"/>
      <c r="Q98" s="39"/>
      <c r="R98" s="39"/>
      <c r="S98" s="39"/>
    </row>
    <row r="99" spans="1:19" ht="13" x14ac:dyDescent="0.2">
      <c r="A99" s="158" t="s">
        <v>118</v>
      </c>
      <c r="B99" s="67">
        <f>SUM(B100:B105)</f>
        <v>16375</v>
      </c>
      <c r="C99" s="70">
        <f>SUM(C100:C105)</f>
        <v>889</v>
      </c>
      <c r="D99" s="51">
        <f t="shared" ref="D99:J99" si="18">SUM(D100:D105)</f>
        <v>7302</v>
      </c>
      <c r="E99" s="51">
        <f t="shared" si="18"/>
        <v>1582</v>
      </c>
      <c r="F99" s="51">
        <f t="shared" si="18"/>
        <v>3007</v>
      </c>
      <c r="G99" s="51">
        <f t="shared" si="18"/>
        <v>2656</v>
      </c>
      <c r="H99" s="51">
        <f t="shared" si="18"/>
        <v>231</v>
      </c>
      <c r="I99" s="51">
        <f t="shared" si="18"/>
        <v>510</v>
      </c>
      <c r="J99" s="66">
        <f t="shared" si="18"/>
        <v>198</v>
      </c>
    </row>
    <row r="100" spans="1:19" ht="13" x14ac:dyDescent="0.2">
      <c r="A100" s="8" t="s">
        <v>119</v>
      </c>
      <c r="B100" s="64">
        <f t="shared" ref="B100:B105" si="19">SUM(C100:J100)</f>
        <v>9222</v>
      </c>
      <c r="C100" s="152">
        <v>244</v>
      </c>
      <c r="D100" s="130">
        <v>5046</v>
      </c>
      <c r="E100" s="130">
        <v>486</v>
      </c>
      <c r="F100" s="130">
        <v>1783</v>
      </c>
      <c r="G100" s="130">
        <v>1306</v>
      </c>
      <c r="H100" s="130">
        <v>129</v>
      </c>
      <c r="I100" s="130">
        <v>188</v>
      </c>
      <c r="J100" s="146">
        <v>40</v>
      </c>
    </row>
    <row r="101" spans="1:19" ht="13" x14ac:dyDescent="0.2">
      <c r="A101" s="8" t="s">
        <v>120</v>
      </c>
      <c r="B101" s="64">
        <f t="shared" si="19"/>
        <v>477</v>
      </c>
      <c r="C101" s="152">
        <v>131</v>
      </c>
      <c r="D101" s="130">
        <v>7</v>
      </c>
      <c r="E101" s="130">
        <v>0</v>
      </c>
      <c r="F101" s="130">
        <v>0</v>
      </c>
      <c r="G101" s="130">
        <v>17</v>
      </c>
      <c r="H101" s="130">
        <v>0</v>
      </c>
      <c r="I101" s="130">
        <v>174</v>
      </c>
      <c r="J101" s="146">
        <v>148</v>
      </c>
    </row>
    <row r="102" spans="1:19" ht="13" x14ac:dyDescent="0.2">
      <c r="A102" s="8" t="s">
        <v>121</v>
      </c>
      <c r="B102" s="64">
        <f t="shared" si="19"/>
        <v>538</v>
      </c>
      <c r="C102" s="152">
        <v>242</v>
      </c>
      <c r="D102" s="130">
        <v>229</v>
      </c>
      <c r="E102" s="130">
        <v>39</v>
      </c>
      <c r="F102" s="130">
        <v>21</v>
      </c>
      <c r="G102" s="130">
        <v>7</v>
      </c>
      <c r="H102" s="130">
        <v>0</v>
      </c>
      <c r="I102" s="130">
        <v>0</v>
      </c>
      <c r="J102" s="146">
        <v>0</v>
      </c>
    </row>
    <row r="103" spans="1:19" ht="13" x14ac:dyDescent="0.2">
      <c r="A103" s="8" t="s">
        <v>281</v>
      </c>
      <c r="B103" s="64">
        <f t="shared" si="19"/>
        <v>2691</v>
      </c>
      <c r="C103" s="152">
        <v>265</v>
      </c>
      <c r="D103" s="130">
        <v>910</v>
      </c>
      <c r="E103" s="130">
        <v>708</v>
      </c>
      <c r="F103" s="130">
        <v>332</v>
      </c>
      <c r="G103" s="130">
        <v>332</v>
      </c>
      <c r="H103" s="130">
        <v>15</v>
      </c>
      <c r="I103" s="130">
        <v>119</v>
      </c>
      <c r="J103" s="146">
        <v>10</v>
      </c>
    </row>
    <row r="104" spans="1:19" ht="13" x14ac:dyDescent="0.2">
      <c r="A104" s="8" t="s">
        <v>122</v>
      </c>
      <c r="B104" s="64">
        <f t="shared" si="19"/>
        <v>1565</v>
      </c>
      <c r="C104" s="152">
        <v>3</v>
      </c>
      <c r="D104" s="130">
        <v>879</v>
      </c>
      <c r="E104" s="130">
        <v>268</v>
      </c>
      <c r="F104" s="130">
        <v>94</v>
      </c>
      <c r="G104" s="130">
        <v>294</v>
      </c>
      <c r="H104" s="130">
        <v>9</v>
      </c>
      <c r="I104" s="130">
        <v>18</v>
      </c>
      <c r="J104" s="146">
        <v>0</v>
      </c>
    </row>
    <row r="105" spans="1:19" ht="13" x14ac:dyDescent="0.2">
      <c r="A105" s="33" t="s">
        <v>123</v>
      </c>
      <c r="B105" s="64">
        <f t="shared" si="19"/>
        <v>1882</v>
      </c>
      <c r="C105" s="153">
        <v>4</v>
      </c>
      <c r="D105" s="134">
        <v>231</v>
      </c>
      <c r="E105" s="134">
        <v>81</v>
      </c>
      <c r="F105" s="134">
        <v>777</v>
      </c>
      <c r="G105" s="134">
        <v>700</v>
      </c>
      <c r="H105" s="134">
        <v>78</v>
      </c>
      <c r="I105" s="134">
        <v>11</v>
      </c>
      <c r="J105" s="148">
        <v>0</v>
      </c>
    </row>
    <row r="106" spans="1:19" ht="13" x14ac:dyDescent="0.2">
      <c r="A106" s="158" t="s">
        <v>124</v>
      </c>
      <c r="B106" s="67">
        <f>SUM(B107:B108)</f>
        <v>10921</v>
      </c>
      <c r="C106" s="70">
        <f t="shared" ref="C106:J106" si="20">SUM(C107:C108)</f>
        <v>343</v>
      </c>
      <c r="D106" s="51">
        <f t="shared" si="20"/>
        <v>3305</v>
      </c>
      <c r="E106" s="51">
        <f t="shared" si="20"/>
        <v>2583</v>
      </c>
      <c r="F106" s="51">
        <f t="shared" si="20"/>
        <v>1911</v>
      </c>
      <c r="G106" s="51">
        <f t="shared" si="20"/>
        <v>1468</v>
      </c>
      <c r="H106" s="51">
        <f t="shared" si="20"/>
        <v>857</v>
      </c>
      <c r="I106" s="51">
        <f t="shared" si="20"/>
        <v>354</v>
      </c>
      <c r="J106" s="66">
        <f t="shared" si="20"/>
        <v>100</v>
      </c>
    </row>
    <row r="107" spans="1:19" ht="13" x14ac:dyDescent="0.2">
      <c r="A107" s="8" t="s">
        <v>125</v>
      </c>
      <c r="B107" s="64">
        <f>SUM(C107:J107)</f>
        <v>7930</v>
      </c>
      <c r="C107" s="129">
        <v>225</v>
      </c>
      <c r="D107" s="130">
        <v>2701</v>
      </c>
      <c r="E107" s="130">
        <v>1189</v>
      </c>
      <c r="F107" s="130">
        <v>1462</v>
      </c>
      <c r="G107" s="130">
        <v>1200</v>
      </c>
      <c r="H107" s="130">
        <v>786</v>
      </c>
      <c r="I107" s="130">
        <v>280</v>
      </c>
      <c r="J107" s="131">
        <v>87</v>
      </c>
    </row>
    <row r="108" spans="1:19" ht="13.5" thickBot="1" x14ac:dyDescent="0.25">
      <c r="A108" s="14" t="s">
        <v>126</v>
      </c>
      <c r="B108" s="149">
        <f>C108+D108+E108+F108+G108+H108+I108+J108</f>
        <v>2991</v>
      </c>
      <c r="C108" s="139">
        <v>118</v>
      </c>
      <c r="D108" s="140">
        <v>604</v>
      </c>
      <c r="E108" s="140">
        <v>1394</v>
      </c>
      <c r="F108" s="140">
        <v>449</v>
      </c>
      <c r="G108" s="140">
        <v>268</v>
      </c>
      <c r="H108" s="140">
        <v>71</v>
      </c>
      <c r="I108" s="140">
        <v>74</v>
      </c>
      <c r="J108" s="142">
        <v>13</v>
      </c>
    </row>
  </sheetData>
  <mergeCells count="3">
    <mergeCell ref="C2:J2"/>
    <mergeCell ref="A2:A3"/>
    <mergeCell ref="B2:B3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7"/>
  <sheetViews>
    <sheetView view="pageBreakPreview" zoomScaleNormal="100" zoomScaleSheetLayoutView="100" workbookViewId="0">
      <selection activeCell="A2" sqref="A2:D3"/>
    </sheetView>
  </sheetViews>
  <sheetFormatPr defaultColWidth="9" defaultRowHeight="21" customHeight="1" x14ac:dyDescent="0.2"/>
  <cols>
    <col min="1" max="1" width="13.08984375" style="128" customWidth="1"/>
    <col min="2" max="2" width="7" style="128" customWidth="1"/>
    <col min="3" max="15" width="5.36328125" style="128" customWidth="1"/>
    <col min="16" max="16384" width="9" style="128"/>
  </cols>
  <sheetData>
    <row r="1" spans="1:15" ht="21" customHeight="1" thickBot="1" x14ac:dyDescent="0.25">
      <c r="A1" s="155" t="s">
        <v>132</v>
      </c>
      <c r="O1" s="7" t="s">
        <v>246</v>
      </c>
    </row>
    <row r="2" spans="1:15" ht="66" customHeight="1" thickBot="1" x14ac:dyDescent="0.25">
      <c r="A2" s="9" t="s">
        <v>133</v>
      </c>
      <c r="B2" s="10" t="s">
        <v>31</v>
      </c>
      <c r="C2" s="11" t="s">
        <v>134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6</v>
      </c>
      <c r="K2" s="12" t="s">
        <v>135</v>
      </c>
      <c r="L2" s="12" t="s">
        <v>136</v>
      </c>
      <c r="M2" s="12" t="s">
        <v>7</v>
      </c>
      <c r="N2" s="12" t="s">
        <v>282</v>
      </c>
      <c r="O2" s="13" t="s">
        <v>30</v>
      </c>
    </row>
    <row r="3" spans="1:15" ht="21" customHeight="1" thickBot="1" x14ac:dyDescent="0.25">
      <c r="A3" s="156" t="s">
        <v>31</v>
      </c>
      <c r="B3" s="60">
        <f>SUM(B4+B14+B25+B36+B41+B54+B71+B84+B91+B98+B105)</f>
        <v>71735</v>
      </c>
      <c r="C3" s="45">
        <f>SUM(C4+C14+C25+C36+C41+C54+C71+C84+C91+C98+C105)</f>
        <v>10321</v>
      </c>
      <c r="D3" s="61">
        <f t="shared" ref="D3:O3" si="0">SUM(D4+D14+D25+D36+D41+D54+D71+D84+D91+D98+D105)</f>
        <v>5831</v>
      </c>
      <c r="E3" s="61">
        <f t="shared" si="0"/>
        <v>227</v>
      </c>
      <c r="F3" s="61">
        <f t="shared" si="0"/>
        <v>629</v>
      </c>
      <c r="G3" s="61">
        <f t="shared" si="0"/>
        <v>19775</v>
      </c>
      <c r="H3" s="61">
        <f t="shared" si="0"/>
        <v>382</v>
      </c>
      <c r="I3" s="61">
        <f t="shared" si="0"/>
        <v>409</v>
      </c>
      <c r="J3" s="61">
        <f t="shared" si="0"/>
        <v>96</v>
      </c>
      <c r="K3" s="61">
        <f t="shared" si="0"/>
        <v>2537</v>
      </c>
      <c r="L3" s="61">
        <f t="shared" si="0"/>
        <v>489</v>
      </c>
      <c r="M3" s="61">
        <f t="shared" si="0"/>
        <v>284</v>
      </c>
      <c r="N3" s="61">
        <f>SUM(N4+N14+N25+N36+N41+N54+N71+N84+N91+N98+N105)</f>
        <v>0</v>
      </c>
      <c r="O3" s="62">
        <f t="shared" si="0"/>
        <v>30755</v>
      </c>
    </row>
    <row r="4" spans="1:15" ht="13" x14ac:dyDescent="0.2">
      <c r="A4" s="160" t="s">
        <v>32</v>
      </c>
      <c r="B4" s="63">
        <f>SUM(B5:B13)</f>
        <v>2298</v>
      </c>
      <c r="C4" s="48">
        <f t="shared" ref="C4:O4" si="1">SUM(C5:C13)</f>
        <v>211</v>
      </c>
      <c r="D4" s="55">
        <f t="shared" si="1"/>
        <v>148</v>
      </c>
      <c r="E4" s="55">
        <f t="shared" si="1"/>
        <v>193</v>
      </c>
      <c r="F4" s="55">
        <f t="shared" si="1"/>
        <v>22</v>
      </c>
      <c r="G4" s="55">
        <f t="shared" si="1"/>
        <v>724</v>
      </c>
      <c r="H4" s="55">
        <f t="shared" si="1"/>
        <v>2</v>
      </c>
      <c r="I4" s="55">
        <f t="shared" si="1"/>
        <v>22</v>
      </c>
      <c r="J4" s="55">
        <f t="shared" si="1"/>
        <v>4</v>
      </c>
      <c r="K4" s="55">
        <f t="shared" si="1"/>
        <v>25</v>
      </c>
      <c r="L4" s="55">
        <f t="shared" si="1"/>
        <v>0</v>
      </c>
      <c r="M4" s="55">
        <f t="shared" si="1"/>
        <v>3</v>
      </c>
      <c r="N4" s="55">
        <f t="shared" si="1"/>
        <v>0</v>
      </c>
      <c r="O4" s="56">
        <f t="shared" si="1"/>
        <v>944</v>
      </c>
    </row>
    <row r="5" spans="1:15" ht="13.5" thickBot="1" x14ac:dyDescent="0.25">
      <c r="A5" s="27" t="s">
        <v>33</v>
      </c>
      <c r="B5" s="64">
        <f>SUM(C5:O5)</f>
        <v>318</v>
      </c>
      <c r="C5" s="143">
        <v>0</v>
      </c>
      <c r="D5" s="130">
        <v>50</v>
      </c>
      <c r="E5" s="130">
        <v>99</v>
      </c>
      <c r="F5" s="130">
        <v>6</v>
      </c>
      <c r="G5" s="130">
        <v>9</v>
      </c>
      <c r="H5" s="130">
        <v>2</v>
      </c>
      <c r="I5" s="130">
        <v>3</v>
      </c>
      <c r="J5" s="130">
        <v>0</v>
      </c>
      <c r="K5" s="130">
        <v>0</v>
      </c>
      <c r="L5" s="130">
        <v>0</v>
      </c>
      <c r="M5" s="130">
        <v>0</v>
      </c>
      <c r="N5" s="130">
        <v>0</v>
      </c>
      <c r="O5" s="131">
        <v>149</v>
      </c>
    </row>
    <row r="6" spans="1:15" ht="13" x14ac:dyDescent="0.2">
      <c r="A6" s="27" t="s">
        <v>280</v>
      </c>
      <c r="B6" s="64">
        <f>SUM(C6:O6)</f>
        <v>243</v>
      </c>
      <c r="C6" s="143">
        <v>43</v>
      </c>
      <c r="D6" s="130">
        <v>2</v>
      </c>
      <c r="E6" s="130">
        <v>3</v>
      </c>
      <c r="F6" s="130">
        <v>0</v>
      </c>
      <c r="G6" s="130">
        <v>83</v>
      </c>
      <c r="H6" s="130">
        <v>0</v>
      </c>
      <c r="I6" s="130">
        <v>0</v>
      </c>
      <c r="J6" s="130">
        <v>1</v>
      </c>
      <c r="K6" s="130">
        <v>3</v>
      </c>
      <c r="L6" s="130">
        <v>0</v>
      </c>
      <c r="M6" s="130">
        <v>0</v>
      </c>
      <c r="N6" s="130">
        <v>0</v>
      </c>
      <c r="O6" s="131">
        <v>108</v>
      </c>
    </row>
    <row r="7" spans="1:15" ht="13" x14ac:dyDescent="0.2">
      <c r="A7" s="27" t="s">
        <v>34</v>
      </c>
      <c r="B7" s="64">
        <f t="shared" ref="B7:B13" si="2">SUM(C7:O7)</f>
        <v>29</v>
      </c>
      <c r="C7" s="143">
        <v>3</v>
      </c>
      <c r="D7" s="130">
        <v>1</v>
      </c>
      <c r="E7" s="130">
        <v>2</v>
      </c>
      <c r="F7" s="130">
        <v>0</v>
      </c>
      <c r="G7" s="130">
        <v>21</v>
      </c>
      <c r="H7" s="130">
        <v>0</v>
      </c>
      <c r="I7" s="130">
        <v>0</v>
      </c>
      <c r="J7" s="130">
        <v>0</v>
      </c>
      <c r="K7" s="130">
        <v>1</v>
      </c>
      <c r="L7" s="130">
        <v>0</v>
      </c>
      <c r="M7" s="130">
        <v>0</v>
      </c>
      <c r="N7" s="130">
        <v>0</v>
      </c>
      <c r="O7" s="131">
        <v>1</v>
      </c>
    </row>
    <row r="8" spans="1:15" ht="13" x14ac:dyDescent="0.2">
      <c r="A8" s="27" t="s">
        <v>35</v>
      </c>
      <c r="B8" s="64">
        <f t="shared" si="2"/>
        <v>80</v>
      </c>
      <c r="C8" s="143">
        <v>0</v>
      </c>
      <c r="D8" s="130">
        <v>0</v>
      </c>
      <c r="E8" s="130">
        <v>71</v>
      </c>
      <c r="F8" s="130">
        <v>0</v>
      </c>
      <c r="G8" s="130">
        <v>1</v>
      </c>
      <c r="H8" s="130">
        <v>0</v>
      </c>
      <c r="I8" s="130">
        <v>3</v>
      </c>
      <c r="J8" s="130">
        <v>0</v>
      </c>
      <c r="K8" s="130">
        <v>1</v>
      </c>
      <c r="L8" s="130">
        <v>0</v>
      </c>
      <c r="M8" s="130">
        <v>0</v>
      </c>
      <c r="N8" s="130">
        <v>0</v>
      </c>
      <c r="O8" s="131">
        <v>4</v>
      </c>
    </row>
    <row r="9" spans="1:15" ht="13" x14ac:dyDescent="0.2">
      <c r="A9" s="27" t="s">
        <v>36</v>
      </c>
      <c r="B9" s="64">
        <f t="shared" si="2"/>
        <v>144</v>
      </c>
      <c r="C9" s="143">
        <v>7</v>
      </c>
      <c r="D9" s="130">
        <v>2</v>
      </c>
      <c r="E9" s="130">
        <v>2</v>
      </c>
      <c r="F9" s="130">
        <v>6</v>
      </c>
      <c r="G9" s="130">
        <v>26</v>
      </c>
      <c r="H9" s="130">
        <v>0</v>
      </c>
      <c r="I9" s="130">
        <v>15</v>
      </c>
      <c r="J9" s="130">
        <v>0</v>
      </c>
      <c r="K9" s="130">
        <v>1</v>
      </c>
      <c r="L9" s="130">
        <v>0</v>
      </c>
      <c r="M9" s="130">
        <v>0</v>
      </c>
      <c r="N9" s="130">
        <v>0</v>
      </c>
      <c r="O9" s="131">
        <v>85</v>
      </c>
    </row>
    <row r="10" spans="1:15" ht="13" x14ac:dyDescent="0.2">
      <c r="A10" s="27" t="s">
        <v>37</v>
      </c>
      <c r="B10" s="64">
        <f t="shared" si="2"/>
        <v>299</v>
      </c>
      <c r="C10" s="143">
        <v>22</v>
      </c>
      <c r="D10" s="130">
        <v>22</v>
      </c>
      <c r="E10" s="130">
        <v>0</v>
      </c>
      <c r="F10" s="130">
        <v>1</v>
      </c>
      <c r="G10" s="130">
        <v>95</v>
      </c>
      <c r="H10" s="130">
        <v>0</v>
      </c>
      <c r="I10" s="130">
        <v>0</v>
      </c>
      <c r="J10" s="130">
        <v>0</v>
      </c>
      <c r="K10" s="130">
        <v>3</v>
      </c>
      <c r="L10" s="130">
        <v>0</v>
      </c>
      <c r="M10" s="130">
        <v>0</v>
      </c>
      <c r="N10" s="130">
        <v>0</v>
      </c>
      <c r="O10" s="131">
        <v>156</v>
      </c>
    </row>
    <row r="11" spans="1:15" ht="13" x14ac:dyDescent="0.2">
      <c r="A11" s="27" t="s">
        <v>38</v>
      </c>
      <c r="B11" s="64">
        <f t="shared" si="2"/>
        <v>825</v>
      </c>
      <c r="C11" s="143">
        <v>111</v>
      </c>
      <c r="D11" s="130">
        <v>65</v>
      </c>
      <c r="E11" s="130">
        <v>9</v>
      </c>
      <c r="F11" s="130">
        <v>2</v>
      </c>
      <c r="G11" s="130">
        <v>342</v>
      </c>
      <c r="H11" s="130">
        <v>0</v>
      </c>
      <c r="I11" s="130">
        <v>0</v>
      </c>
      <c r="J11" s="130">
        <v>3</v>
      </c>
      <c r="K11" s="130">
        <v>10</v>
      </c>
      <c r="L11" s="130">
        <v>0</v>
      </c>
      <c r="M11" s="130">
        <v>3</v>
      </c>
      <c r="N11" s="130">
        <v>0</v>
      </c>
      <c r="O11" s="131">
        <v>280</v>
      </c>
    </row>
    <row r="12" spans="1:15" ht="13" x14ac:dyDescent="0.2">
      <c r="A12" s="27" t="s">
        <v>39</v>
      </c>
      <c r="B12" s="64">
        <f t="shared" si="2"/>
        <v>360</v>
      </c>
      <c r="C12" s="143">
        <v>25</v>
      </c>
      <c r="D12" s="130">
        <v>6</v>
      </c>
      <c r="E12" s="130">
        <v>7</v>
      </c>
      <c r="F12" s="130">
        <v>7</v>
      </c>
      <c r="G12" s="130">
        <v>147</v>
      </c>
      <c r="H12" s="130">
        <v>0</v>
      </c>
      <c r="I12" s="130">
        <v>1</v>
      </c>
      <c r="J12" s="130">
        <v>0</v>
      </c>
      <c r="K12" s="130">
        <v>6</v>
      </c>
      <c r="L12" s="130">
        <v>0</v>
      </c>
      <c r="M12" s="130">
        <v>0</v>
      </c>
      <c r="N12" s="130">
        <v>0</v>
      </c>
      <c r="O12" s="131">
        <v>161</v>
      </c>
    </row>
    <row r="13" spans="1:15" ht="13" x14ac:dyDescent="0.2">
      <c r="A13" s="34" t="s">
        <v>40</v>
      </c>
      <c r="B13" s="64">
        <f t="shared" si="2"/>
        <v>0</v>
      </c>
      <c r="C13" s="143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31">
        <v>0</v>
      </c>
    </row>
    <row r="14" spans="1:15" ht="13" x14ac:dyDescent="0.2">
      <c r="A14" s="27" t="s">
        <v>41</v>
      </c>
      <c r="B14" s="67">
        <f t="shared" ref="B14:O14" si="3">SUM(B15:B24)</f>
        <v>2207</v>
      </c>
      <c r="C14" s="53">
        <f t="shared" si="3"/>
        <v>170</v>
      </c>
      <c r="D14" s="51">
        <f t="shared" si="3"/>
        <v>161</v>
      </c>
      <c r="E14" s="51">
        <f t="shared" si="3"/>
        <v>5</v>
      </c>
      <c r="F14" s="51">
        <f t="shared" si="3"/>
        <v>14</v>
      </c>
      <c r="G14" s="51">
        <f t="shared" si="3"/>
        <v>872</v>
      </c>
      <c r="H14" s="51">
        <f t="shared" si="3"/>
        <v>7</v>
      </c>
      <c r="I14" s="51">
        <f t="shared" si="3"/>
        <v>2</v>
      </c>
      <c r="J14" s="51">
        <f t="shared" si="3"/>
        <v>2</v>
      </c>
      <c r="K14" s="51">
        <f t="shared" si="3"/>
        <v>19</v>
      </c>
      <c r="L14" s="51">
        <f t="shared" si="3"/>
        <v>1</v>
      </c>
      <c r="M14" s="51">
        <f t="shared" si="3"/>
        <v>4</v>
      </c>
      <c r="N14" s="51">
        <f t="shared" si="3"/>
        <v>0</v>
      </c>
      <c r="O14" s="52">
        <f t="shared" si="3"/>
        <v>950</v>
      </c>
    </row>
    <row r="15" spans="1:15" ht="13" x14ac:dyDescent="0.2">
      <c r="A15" s="27" t="s">
        <v>15</v>
      </c>
      <c r="B15" s="64">
        <f>SUM(C15:O15)</f>
        <v>674</v>
      </c>
      <c r="C15" s="143">
        <v>79</v>
      </c>
      <c r="D15" s="130">
        <v>44</v>
      </c>
      <c r="E15" s="130">
        <v>4</v>
      </c>
      <c r="F15" s="130">
        <v>0</v>
      </c>
      <c r="G15" s="130">
        <v>288</v>
      </c>
      <c r="H15" s="130">
        <v>2</v>
      </c>
      <c r="I15" s="130">
        <v>0</v>
      </c>
      <c r="J15" s="130">
        <v>0</v>
      </c>
      <c r="K15" s="130">
        <v>8</v>
      </c>
      <c r="L15" s="130">
        <v>0</v>
      </c>
      <c r="M15" s="130">
        <v>3</v>
      </c>
      <c r="N15" s="130">
        <v>0</v>
      </c>
      <c r="O15" s="131">
        <v>246</v>
      </c>
    </row>
    <row r="16" spans="1:15" ht="13" x14ac:dyDescent="0.2">
      <c r="A16" s="27" t="s">
        <v>43</v>
      </c>
      <c r="B16" s="64">
        <f t="shared" ref="B16:B23" si="4">SUM(C16:O16)</f>
        <v>123</v>
      </c>
      <c r="C16" s="143">
        <v>3</v>
      </c>
      <c r="D16" s="130">
        <v>6</v>
      </c>
      <c r="E16" s="130">
        <v>0</v>
      </c>
      <c r="F16" s="130">
        <v>1</v>
      </c>
      <c r="G16" s="130">
        <v>65</v>
      </c>
      <c r="H16" s="130">
        <v>0</v>
      </c>
      <c r="I16" s="130">
        <v>0</v>
      </c>
      <c r="J16" s="130">
        <v>0</v>
      </c>
      <c r="K16" s="130">
        <v>2</v>
      </c>
      <c r="L16" s="130">
        <v>0</v>
      </c>
      <c r="M16" s="130">
        <v>0</v>
      </c>
      <c r="N16" s="130">
        <v>0</v>
      </c>
      <c r="O16" s="131">
        <v>46</v>
      </c>
    </row>
    <row r="17" spans="1:15" ht="13" x14ac:dyDescent="0.2">
      <c r="A17" s="27" t="s">
        <v>44</v>
      </c>
      <c r="B17" s="64">
        <f t="shared" si="4"/>
        <v>97</v>
      </c>
      <c r="C17" s="143">
        <v>2</v>
      </c>
      <c r="D17" s="130">
        <v>10</v>
      </c>
      <c r="E17" s="130">
        <v>0</v>
      </c>
      <c r="F17" s="130">
        <v>6</v>
      </c>
      <c r="G17" s="130">
        <v>24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1">
        <v>55</v>
      </c>
    </row>
    <row r="18" spans="1:15" ht="13" x14ac:dyDescent="0.2">
      <c r="A18" s="27" t="s">
        <v>45</v>
      </c>
      <c r="B18" s="64">
        <f t="shared" si="4"/>
        <v>327</v>
      </c>
      <c r="C18" s="143">
        <v>32</v>
      </c>
      <c r="D18" s="130">
        <v>21</v>
      </c>
      <c r="E18" s="130">
        <v>1</v>
      </c>
      <c r="F18" s="130">
        <v>1</v>
      </c>
      <c r="G18" s="130">
        <v>129</v>
      </c>
      <c r="H18" s="130">
        <v>2</v>
      </c>
      <c r="I18" s="130">
        <v>2</v>
      </c>
      <c r="J18" s="130">
        <v>0</v>
      </c>
      <c r="K18" s="130">
        <v>6</v>
      </c>
      <c r="L18" s="130">
        <v>0</v>
      </c>
      <c r="M18" s="130">
        <v>0</v>
      </c>
      <c r="N18" s="130">
        <v>0</v>
      </c>
      <c r="O18" s="131">
        <v>133</v>
      </c>
    </row>
    <row r="19" spans="1:15" ht="13" x14ac:dyDescent="0.2">
      <c r="A19" s="27" t="s">
        <v>46</v>
      </c>
      <c r="B19" s="64">
        <f t="shared" si="4"/>
        <v>1</v>
      </c>
      <c r="C19" s="143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1</v>
      </c>
      <c r="L19" s="130">
        <v>0</v>
      </c>
      <c r="M19" s="130">
        <v>0</v>
      </c>
      <c r="N19" s="130">
        <v>0</v>
      </c>
      <c r="O19" s="131">
        <v>0</v>
      </c>
    </row>
    <row r="20" spans="1:15" ht="13" x14ac:dyDescent="0.2">
      <c r="A20" s="27" t="s">
        <v>47</v>
      </c>
      <c r="B20" s="64">
        <f t="shared" si="4"/>
        <v>82</v>
      </c>
      <c r="C20" s="143">
        <v>0</v>
      </c>
      <c r="D20" s="130">
        <v>3</v>
      </c>
      <c r="E20" s="130">
        <v>0</v>
      </c>
      <c r="F20" s="130">
        <v>1</v>
      </c>
      <c r="G20" s="130">
        <v>42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1">
        <v>36</v>
      </c>
    </row>
    <row r="21" spans="1:15" ht="13" x14ac:dyDescent="0.2">
      <c r="A21" s="27" t="s">
        <v>48</v>
      </c>
      <c r="B21" s="64">
        <f t="shared" si="4"/>
        <v>341</v>
      </c>
      <c r="C21" s="143">
        <v>39</v>
      </c>
      <c r="D21" s="130">
        <v>11</v>
      </c>
      <c r="E21" s="130">
        <v>0</v>
      </c>
      <c r="F21" s="130">
        <v>2</v>
      </c>
      <c r="G21" s="130">
        <v>107</v>
      </c>
      <c r="H21" s="130">
        <v>3</v>
      </c>
      <c r="I21" s="130">
        <v>0</v>
      </c>
      <c r="J21" s="130">
        <v>1</v>
      </c>
      <c r="K21" s="130">
        <v>1</v>
      </c>
      <c r="L21" s="130">
        <v>0</v>
      </c>
      <c r="M21" s="130">
        <v>0</v>
      </c>
      <c r="N21" s="130">
        <v>0</v>
      </c>
      <c r="O21" s="131">
        <v>177</v>
      </c>
    </row>
    <row r="22" spans="1:15" ht="13" x14ac:dyDescent="0.2">
      <c r="A22" s="27" t="s">
        <v>49</v>
      </c>
      <c r="B22" s="64">
        <f t="shared" si="4"/>
        <v>132</v>
      </c>
      <c r="C22" s="143">
        <v>8</v>
      </c>
      <c r="D22" s="130">
        <v>10</v>
      </c>
      <c r="E22" s="130">
        <v>0</v>
      </c>
      <c r="F22" s="130">
        <v>2</v>
      </c>
      <c r="G22" s="130">
        <v>36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1</v>
      </c>
      <c r="N22" s="130">
        <v>0</v>
      </c>
      <c r="O22" s="131">
        <v>75</v>
      </c>
    </row>
    <row r="23" spans="1:15" ht="13" x14ac:dyDescent="0.2">
      <c r="A23" s="27" t="s">
        <v>50</v>
      </c>
      <c r="B23" s="64">
        <f t="shared" si="4"/>
        <v>351</v>
      </c>
      <c r="C23" s="143">
        <v>7</v>
      </c>
      <c r="D23" s="130">
        <v>43</v>
      </c>
      <c r="E23" s="130">
        <v>0</v>
      </c>
      <c r="F23" s="130">
        <v>1</v>
      </c>
      <c r="G23" s="130">
        <v>164</v>
      </c>
      <c r="H23" s="130">
        <v>0</v>
      </c>
      <c r="I23" s="130">
        <v>0</v>
      </c>
      <c r="J23" s="130">
        <v>0</v>
      </c>
      <c r="K23" s="130">
        <v>1</v>
      </c>
      <c r="L23" s="130">
        <v>1</v>
      </c>
      <c r="M23" s="130">
        <v>0</v>
      </c>
      <c r="N23" s="130">
        <v>0</v>
      </c>
      <c r="O23" s="131">
        <v>134</v>
      </c>
    </row>
    <row r="24" spans="1:15" ht="13" x14ac:dyDescent="0.2">
      <c r="A24" s="34" t="s">
        <v>289</v>
      </c>
      <c r="B24" s="64">
        <f>SUM(C24:O24)</f>
        <v>79</v>
      </c>
      <c r="C24" s="133">
        <v>0</v>
      </c>
      <c r="D24" s="134">
        <v>13</v>
      </c>
      <c r="E24" s="134">
        <v>0</v>
      </c>
      <c r="F24" s="134">
        <v>0</v>
      </c>
      <c r="G24" s="134">
        <v>17</v>
      </c>
      <c r="H24" s="134">
        <v>0</v>
      </c>
      <c r="I24" s="134">
        <v>0</v>
      </c>
      <c r="J24" s="134">
        <v>1</v>
      </c>
      <c r="K24" s="134">
        <v>0</v>
      </c>
      <c r="L24" s="134">
        <v>0</v>
      </c>
      <c r="M24" s="134">
        <v>0</v>
      </c>
      <c r="N24" s="134">
        <v>0</v>
      </c>
      <c r="O24" s="135">
        <v>48</v>
      </c>
    </row>
    <row r="25" spans="1:15" ht="13" x14ac:dyDescent="0.2">
      <c r="A25" s="161" t="s">
        <v>51</v>
      </c>
      <c r="B25" s="67">
        <f>SUM(B26:B35)</f>
        <v>20111</v>
      </c>
      <c r="C25" s="53">
        <f t="shared" ref="C25:O25" si="5">SUM(C26:C35)</f>
        <v>1843</v>
      </c>
      <c r="D25" s="51">
        <f t="shared" si="5"/>
        <v>1931</v>
      </c>
      <c r="E25" s="51">
        <f t="shared" si="5"/>
        <v>4</v>
      </c>
      <c r="F25" s="51">
        <f t="shared" si="5"/>
        <v>135</v>
      </c>
      <c r="G25" s="51">
        <f t="shared" si="5"/>
        <v>5215</v>
      </c>
      <c r="H25" s="51">
        <f t="shared" si="5"/>
        <v>148</v>
      </c>
      <c r="I25" s="51">
        <f t="shared" si="5"/>
        <v>194</v>
      </c>
      <c r="J25" s="51">
        <f t="shared" si="5"/>
        <v>45</v>
      </c>
      <c r="K25" s="51">
        <f t="shared" si="5"/>
        <v>664</v>
      </c>
      <c r="L25" s="51">
        <f t="shared" si="5"/>
        <v>167</v>
      </c>
      <c r="M25" s="51">
        <f t="shared" si="5"/>
        <v>117</v>
      </c>
      <c r="N25" s="51">
        <f t="shared" si="5"/>
        <v>0</v>
      </c>
      <c r="O25" s="52">
        <f t="shared" si="5"/>
        <v>9648</v>
      </c>
    </row>
    <row r="26" spans="1:15" ht="13" x14ac:dyDescent="0.2">
      <c r="A26" s="27" t="s">
        <v>52</v>
      </c>
      <c r="B26" s="64">
        <f>SUM(C26:O26)</f>
        <v>4506</v>
      </c>
      <c r="C26" s="143">
        <v>325</v>
      </c>
      <c r="D26" s="130">
        <v>483</v>
      </c>
      <c r="E26" s="130">
        <v>0</v>
      </c>
      <c r="F26" s="130">
        <v>49</v>
      </c>
      <c r="G26" s="130">
        <v>666</v>
      </c>
      <c r="H26" s="130">
        <v>2</v>
      </c>
      <c r="I26" s="130">
        <v>0</v>
      </c>
      <c r="J26" s="130">
        <v>1</v>
      </c>
      <c r="K26" s="130">
        <v>218</v>
      </c>
      <c r="L26" s="130">
        <v>60</v>
      </c>
      <c r="M26" s="130">
        <v>0</v>
      </c>
      <c r="N26" s="130">
        <v>0</v>
      </c>
      <c r="O26" s="131">
        <v>2702</v>
      </c>
    </row>
    <row r="27" spans="1:15" ht="13" x14ac:dyDescent="0.2">
      <c r="A27" s="27" t="s">
        <v>53</v>
      </c>
      <c r="B27" s="64">
        <f t="shared" ref="B27:B35" si="6">SUM(C27:O27)</f>
        <v>1729</v>
      </c>
      <c r="C27" s="143">
        <v>129</v>
      </c>
      <c r="D27" s="130">
        <v>157</v>
      </c>
      <c r="E27" s="130">
        <v>0</v>
      </c>
      <c r="F27" s="130">
        <v>1</v>
      </c>
      <c r="G27" s="130">
        <v>593</v>
      </c>
      <c r="H27" s="130">
        <v>30</v>
      </c>
      <c r="I27" s="130">
        <v>7</v>
      </c>
      <c r="J27" s="130">
        <v>8</v>
      </c>
      <c r="K27" s="130">
        <v>43</v>
      </c>
      <c r="L27" s="130">
        <v>0</v>
      </c>
      <c r="M27" s="130">
        <v>5</v>
      </c>
      <c r="N27" s="130">
        <v>0</v>
      </c>
      <c r="O27" s="131">
        <v>756</v>
      </c>
    </row>
    <row r="28" spans="1:15" ht="13" x14ac:dyDescent="0.2">
      <c r="A28" s="27" t="s">
        <v>54</v>
      </c>
      <c r="B28" s="64">
        <f t="shared" si="6"/>
        <v>6817</v>
      </c>
      <c r="C28" s="143">
        <v>478</v>
      </c>
      <c r="D28" s="130">
        <v>678</v>
      </c>
      <c r="E28" s="130">
        <v>3</v>
      </c>
      <c r="F28" s="130">
        <v>43</v>
      </c>
      <c r="G28" s="130">
        <v>1485</v>
      </c>
      <c r="H28" s="130">
        <v>85</v>
      </c>
      <c r="I28" s="130">
        <v>151</v>
      </c>
      <c r="J28" s="130">
        <v>4</v>
      </c>
      <c r="K28" s="130">
        <v>248</v>
      </c>
      <c r="L28" s="130">
        <v>63</v>
      </c>
      <c r="M28" s="130">
        <v>82</v>
      </c>
      <c r="N28" s="130">
        <v>0</v>
      </c>
      <c r="O28" s="131">
        <v>3497</v>
      </c>
    </row>
    <row r="29" spans="1:15" ht="13" x14ac:dyDescent="0.2">
      <c r="A29" s="27" t="s">
        <v>55</v>
      </c>
      <c r="B29" s="64">
        <f t="shared" si="6"/>
        <v>142</v>
      </c>
      <c r="C29" s="143">
        <v>1</v>
      </c>
      <c r="D29" s="130">
        <v>22</v>
      </c>
      <c r="E29" s="130">
        <v>0</v>
      </c>
      <c r="F29" s="130">
        <v>0</v>
      </c>
      <c r="G29" s="130">
        <v>53</v>
      </c>
      <c r="H29" s="130">
        <v>0</v>
      </c>
      <c r="I29" s="130">
        <v>0</v>
      </c>
      <c r="J29" s="130">
        <v>1</v>
      </c>
      <c r="K29" s="130">
        <v>0</v>
      </c>
      <c r="L29" s="130">
        <v>0</v>
      </c>
      <c r="M29" s="130">
        <v>0</v>
      </c>
      <c r="N29" s="130">
        <v>0</v>
      </c>
      <c r="O29" s="131">
        <v>65</v>
      </c>
    </row>
    <row r="30" spans="1:15" ht="13" x14ac:dyDescent="0.2">
      <c r="A30" s="27" t="s">
        <v>56</v>
      </c>
      <c r="B30" s="64">
        <f t="shared" si="6"/>
        <v>1351</v>
      </c>
      <c r="C30" s="143">
        <v>117</v>
      </c>
      <c r="D30" s="130">
        <v>121</v>
      </c>
      <c r="E30" s="130">
        <v>1</v>
      </c>
      <c r="F30" s="130">
        <v>8</v>
      </c>
      <c r="G30" s="130">
        <v>597</v>
      </c>
      <c r="H30" s="130">
        <v>7</v>
      </c>
      <c r="I30" s="130">
        <v>1</v>
      </c>
      <c r="J30" s="130">
        <v>4</v>
      </c>
      <c r="K30" s="130">
        <v>20</v>
      </c>
      <c r="L30" s="130">
        <v>2</v>
      </c>
      <c r="M30" s="130">
        <v>7</v>
      </c>
      <c r="N30" s="130">
        <v>0</v>
      </c>
      <c r="O30" s="131">
        <v>466</v>
      </c>
    </row>
    <row r="31" spans="1:15" ht="13" x14ac:dyDescent="0.2">
      <c r="A31" s="27" t="s">
        <v>57</v>
      </c>
      <c r="B31" s="64">
        <f t="shared" si="6"/>
        <v>3063</v>
      </c>
      <c r="C31" s="143">
        <v>487</v>
      </c>
      <c r="D31" s="130">
        <v>243</v>
      </c>
      <c r="E31" s="130">
        <v>0</v>
      </c>
      <c r="F31" s="130">
        <v>10</v>
      </c>
      <c r="G31" s="130">
        <v>1145</v>
      </c>
      <c r="H31" s="130">
        <v>13</v>
      </c>
      <c r="I31" s="130">
        <v>1</v>
      </c>
      <c r="J31" s="130">
        <v>16</v>
      </c>
      <c r="K31" s="130">
        <v>73</v>
      </c>
      <c r="L31" s="130">
        <v>0</v>
      </c>
      <c r="M31" s="130">
        <v>21</v>
      </c>
      <c r="N31" s="130">
        <v>0</v>
      </c>
      <c r="O31" s="131">
        <v>1054</v>
      </c>
    </row>
    <row r="32" spans="1:15" ht="13" x14ac:dyDescent="0.2">
      <c r="A32" s="27" t="s">
        <v>58</v>
      </c>
      <c r="B32" s="64">
        <f t="shared" si="6"/>
        <v>773</v>
      </c>
      <c r="C32" s="143">
        <v>75</v>
      </c>
      <c r="D32" s="130">
        <v>72</v>
      </c>
      <c r="E32" s="130">
        <v>0</v>
      </c>
      <c r="F32" s="130">
        <v>3</v>
      </c>
      <c r="G32" s="130">
        <v>305</v>
      </c>
      <c r="H32" s="130">
        <v>0</v>
      </c>
      <c r="I32" s="130">
        <v>0</v>
      </c>
      <c r="J32" s="130">
        <v>11</v>
      </c>
      <c r="K32" s="130">
        <v>2</v>
      </c>
      <c r="L32" s="130">
        <v>1</v>
      </c>
      <c r="M32" s="130">
        <v>1</v>
      </c>
      <c r="N32" s="130">
        <v>0</v>
      </c>
      <c r="O32" s="131">
        <v>303</v>
      </c>
    </row>
    <row r="33" spans="1:15" ht="13" x14ac:dyDescent="0.2">
      <c r="A33" s="27" t="s">
        <v>59</v>
      </c>
      <c r="B33" s="64">
        <f t="shared" si="6"/>
        <v>103</v>
      </c>
      <c r="C33" s="143">
        <v>8</v>
      </c>
      <c r="D33" s="130">
        <v>5</v>
      </c>
      <c r="E33" s="130">
        <v>0</v>
      </c>
      <c r="F33" s="130">
        <v>0</v>
      </c>
      <c r="G33" s="130">
        <v>27</v>
      </c>
      <c r="H33" s="130">
        <v>0</v>
      </c>
      <c r="I33" s="130">
        <v>34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1">
        <v>29</v>
      </c>
    </row>
    <row r="34" spans="1:15" ht="13" x14ac:dyDescent="0.2">
      <c r="A34" s="27" t="s">
        <v>60</v>
      </c>
      <c r="B34" s="64">
        <f t="shared" si="6"/>
        <v>1556</v>
      </c>
      <c r="C34" s="143">
        <v>209</v>
      </c>
      <c r="D34" s="130">
        <v>149</v>
      </c>
      <c r="E34" s="130">
        <v>0</v>
      </c>
      <c r="F34" s="130">
        <v>21</v>
      </c>
      <c r="G34" s="130">
        <v>320</v>
      </c>
      <c r="H34" s="130">
        <v>11</v>
      </c>
      <c r="I34" s="130">
        <v>0</v>
      </c>
      <c r="J34" s="130">
        <v>0</v>
      </c>
      <c r="K34" s="130">
        <v>59</v>
      </c>
      <c r="L34" s="130">
        <v>41</v>
      </c>
      <c r="M34" s="130">
        <v>1</v>
      </c>
      <c r="N34" s="130">
        <v>0</v>
      </c>
      <c r="O34" s="131">
        <v>745</v>
      </c>
    </row>
    <row r="35" spans="1:15" ht="13" x14ac:dyDescent="0.2">
      <c r="A35" s="34" t="s">
        <v>61</v>
      </c>
      <c r="B35" s="64">
        <f t="shared" si="6"/>
        <v>71</v>
      </c>
      <c r="C35" s="133">
        <v>14</v>
      </c>
      <c r="D35" s="134">
        <v>1</v>
      </c>
      <c r="E35" s="134">
        <v>0</v>
      </c>
      <c r="F35" s="134">
        <v>0</v>
      </c>
      <c r="G35" s="134">
        <v>24</v>
      </c>
      <c r="H35" s="134">
        <v>0</v>
      </c>
      <c r="I35" s="134">
        <v>0</v>
      </c>
      <c r="J35" s="134">
        <v>0</v>
      </c>
      <c r="K35" s="134">
        <v>1</v>
      </c>
      <c r="L35" s="134">
        <v>0</v>
      </c>
      <c r="M35" s="134">
        <v>0</v>
      </c>
      <c r="N35" s="134">
        <v>0</v>
      </c>
      <c r="O35" s="135">
        <v>31</v>
      </c>
    </row>
    <row r="36" spans="1:15" ht="13" x14ac:dyDescent="0.2">
      <c r="A36" s="161" t="s">
        <v>62</v>
      </c>
      <c r="B36" s="67">
        <f>SUM(B37:B40)</f>
        <v>9399</v>
      </c>
      <c r="C36" s="53">
        <f t="shared" ref="C36:O36" si="7">SUM(C37:C40)</f>
        <v>1279</v>
      </c>
      <c r="D36" s="51">
        <f t="shared" si="7"/>
        <v>941</v>
      </c>
      <c r="E36" s="51">
        <f t="shared" si="7"/>
        <v>4</v>
      </c>
      <c r="F36" s="51">
        <f t="shared" si="7"/>
        <v>53</v>
      </c>
      <c r="G36" s="51">
        <f t="shared" si="7"/>
        <v>2681</v>
      </c>
      <c r="H36" s="51">
        <f t="shared" si="7"/>
        <v>62</v>
      </c>
      <c r="I36" s="51">
        <f t="shared" si="7"/>
        <v>26</v>
      </c>
      <c r="J36" s="51">
        <f t="shared" si="7"/>
        <v>12</v>
      </c>
      <c r="K36" s="51">
        <f t="shared" si="7"/>
        <v>404</v>
      </c>
      <c r="L36" s="51">
        <f t="shared" si="7"/>
        <v>80</v>
      </c>
      <c r="M36" s="51">
        <f t="shared" si="7"/>
        <v>40</v>
      </c>
      <c r="N36" s="51">
        <f t="shared" si="7"/>
        <v>0</v>
      </c>
      <c r="O36" s="52">
        <f t="shared" si="7"/>
        <v>3817</v>
      </c>
    </row>
    <row r="37" spans="1:15" ht="13" x14ac:dyDescent="0.2">
      <c r="A37" s="27" t="s">
        <v>63</v>
      </c>
      <c r="B37" s="64">
        <f>C37+D37+E37+F37+G37+H37+I37+J37+K37+L37+M37+O37+N37</f>
        <v>6617</v>
      </c>
      <c r="C37" s="143">
        <v>682</v>
      </c>
      <c r="D37" s="130">
        <v>657</v>
      </c>
      <c r="E37" s="130">
        <v>3</v>
      </c>
      <c r="F37" s="130">
        <v>27</v>
      </c>
      <c r="G37" s="130">
        <v>1860</v>
      </c>
      <c r="H37" s="130">
        <v>50</v>
      </c>
      <c r="I37" s="130">
        <v>14</v>
      </c>
      <c r="J37" s="130">
        <v>8</v>
      </c>
      <c r="K37" s="130">
        <v>369</v>
      </c>
      <c r="L37" s="130">
        <v>61</v>
      </c>
      <c r="M37" s="130">
        <v>32</v>
      </c>
      <c r="N37" s="130">
        <v>0</v>
      </c>
      <c r="O37" s="131">
        <v>2854</v>
      </c>
    </row>
    <row r="38" spans="1:15" ht="13" x14ac:dyDescent="0.2">
      <c r="A38" s="27" t="s">
        <v>64</v>
      </c>
      <c r="B38" s="64">
        <f>C38+D38+E38+F38+G38+H38+I38+J38+K38+L38+M38+O38+N38</f>
        <v>353</v>
      </c>
      <c r="C38" s="143">
        <v>14</v>
      </c>
      <c r="D38" s="130">
        <v>45</v>
      </c>
      <c r="E38" s="130">
        <v>0</v>
      </c>
      <c r="F38" s="130">
        <v>8</v>
      </c>
      <c r="G38" s="130">
        <v>117</v>
      </c>
      <c r="H38" s="130">
        <v>1</v>
      </c>
      <c r="I38" s="130">
        <v>0</v>
      </c>
      <c r="J38" s="130">
        <v>0</v>
      </c>
      <c r="K38" s="130">
        <v>5</v>
      </c>
      <c r="L38" s="130">
        <v>1</v>
      </c>
      <c r="M38" s="130">
        <v>0</v>
      </c>
      <c r="N38" s="130">
        <v>0</v>
      </c>
      <c r="O38" s="131">
        <v>162</v>
      </c>
    </row>
    <row r="39" spans="1:15" s="138" customFormat="1" ht="13" x14ac:dyDescent="0.2">
      <c r="A39" s="27" t="s">
        <v>65</v>
      </c>
      <c r="B39" s="64">
        <f>C39+D39+E39+F39+G39+H39+I39+J39+K39+L39+M39+O39+N39</f>
        <v>787</v>
      </c>
      <c r="C39" s="143">
        <v>204</v>
      </c>
      <c r="D39" s="130">
        <v>40</v>
      </c>
      <c r="E39" s="130">
        <v>1</v>
      </c>
      <c r="F39" s="130">
        <v>7</v>
      </c>
      <c r="G39" s="130">
        <v>239</v>
      </c>
      <c r="H39" s="130">
        <v>4</v>
      </c>
      <c r="I39" s="130">
        <v>12</v>
      </c>
      <c r="J39" s="130">
        <v>0</v>
      </c>
      <c r="K39" s="130">
        <v>4</v>
      </c>
      <c r="L39" s="130">
        <v>2</v>
      </c>
      <c r="M39" s="130">
        <v>0</v>
      </c>
      <c r="N39" s="130">
        <v>0</v>
      </c>
      <c r="O39" s="131">
        <v>274</v>
      </c>
    </row>
    <row r="40" spans="1:15" ht="13" x14ac:dyDescent="0.2">
      <c r="A40" s="34" t="s">
        <v>66</v>
      </c>
      <c r="B40" s="64">
        <f>C40+D40+E40+F40+G40+H40+I40+J40+K40+L40+M40+O40+N40</f>
        <v>1642</v>
      </c>
      <c r="C40" s="133">
        <v>379</v>
      </c>
      <c r="D40" s="134">
        <v>199</v>
      </c>
      <c r="E40" s="134">
        <v>0</v>
      </c>
      <c r="F40" s="134">
        <v>11</v>
      </c>
      <c r="G40" s="134">
        <v>465</v>
      </c>
      <c r="H40" s="134">
        <v>7</v>
      </c>
      <c r="I40" s="134">
        <v>0</v>
      </c>
      <c r="J40" s="134">
        <v>4</v>
      </c>
      <c r="K40" s="134">
        <v>26</v>
      </c>
      <c r="L40" s="134">
        <v>16</v>
      </c>
      <c r="M40" s="134">
        <v>8</v>
      </c>
      <c r="N40" s="134">
        <v>0</v>
      </c>
      <c r="O40" s="135">
        <v>527</v>
      </c>
    </row>
    <row r="41" spans="1:15" ht="13" x14ac:dyDescent="0.2">
      <c r="A41" s="161" t="s">
        <v>67</v>
      </c>
      <c r="B41" s="67">
        <f>SUM(B42:B53)</f>
        <v>13338</v>
      </c>
      <c r="C41" s="53">
        <f t="shared" ref="C41:O41" si="8">SUM(C42:C53)</f>
        <v>1484</v>
      </c>
      <c r="D41" s="51">
        <f t="shared" si="8"/>
        <v>917</v>
      </c>
      <c r="E41" s="51">
        <f t="shared" si="8"/>
        <v>5</v>
      </c>
      <c r="F41" s="51">
        <f t="shared" si="8"/>
        <v>86</v>
      </c>
      <c r="G41" s="51">
        <f t="shared" si="8"/>
        <v>3482</v>
      </c>
      <c r="H41" s="51">
        <f t="shared" si="8"/>
        <v>96</v>
      </c>
      <c r="I41" s="51">
        <f t="shared" si="8"/>
        <v>10</v>
      </c>
      <c r="J41" s="51">
        <f t="shared" si="8"/>
        <v>9</v>
      </c>
      <c r="K41" s="51">
        <f t="shared" si="8"/>
        <v>803</v>
      </c>
      <c r="L41" s="51">
        <f t="shared" si="8"/>
        <v>141</v>
      </c>
      <c r="M41" s="51">
        <f t="shared" si="8"/>
        <v>58</v>
      </c>
      <c r="N41" s="51">
        <f t="shared" si="8"/>
        <v>0</v>
      </c>
      <c r="O41" s="52">
        <f t="shared" si="8"/>
        <v>6247</v>
      </c>
    </row>
    <row r="42" spans="1:15" ht="13" x14ac:dyDescent="0.2">
      <c r="A42" s="15" t="s">
        <v>273</v>
      </c>
      <c r="B42" s="64">
        <f>SUM(C42:O42)</f>
        <v>1251</v>
      </c>
      <c r="C42" s="143">
        <v>200</v>
      </c>
      <c r="D42" s="130">
        <v>70</v>
      </c>
      <c r="E42" s="130">
        <v>0</v>
      </c>
      <c r="F42" s="130">
        <v>4</v>
      </c>
      <c r="G42" s="130">
        <v>446</v>
      </c>
      <c r="H42" s="130">
        <v>15</v>
      </c>
      <c r="I42" s="130">
        <v>3</v>
      </c>
      <c r="J42" s="130">
        <v>6</v>
      </c>
      <c r="K42" s="130">
        <v>12</v>
      </c>
      <c r="L42" s="130">
        <v>0</v>
      </c>
      <c r="M42" s="130">
        <v>3</v>
      </c>
      <c r="N42" s="130">
        <v>0</v>
      </c>
      <c r="O42" s="131">
        <v>492</v>
      </c>
    </row>
    <row r="43" spans="1:15" ht="13" x14ac:dyDescent="0.2">
      <c r="A43" s="8" t="s">
        <v>272</v>
      </c>
      <c r="B43" s="64">
        <f t="shared" ref="B43:B53" si="9">SUM(C43:O43)</f>
        <v>4477</v>
      </c>
      <c r="C43" s="143">
        <v>579</v>
      </c>
      <c r="D43" s="130">
        <v>251</v>
      </c>
      <c r="E43" s="130">
        <v>0</v>
      </c>
      <c r="F43" s="130">
        <v>34</v>
      </c>
      <c r="G43" s="130">
        <v>828</v>
      </c>
      <c r="H43" s="130">
        <v>4</v>
      </c>
      <c r="I43" s="130">
        <v>0</v>
      </c>
      <c r="J43" s="130">
        <v>0</v>
      </c>
      <c r="K43" s="130">
        <v>400</v>
      </c>
      <c r="L43" s="130">
        <v>63</v>
      </c>
      <c r="M43" s="130">
        <v>21</v>
      </c>
      <c r="N43" s="130">
        <v>0</v>
      </c>
      <c r="O43" s="131">
        <v>2297</v>
      </c>
    </row>
    <row r="44" spans="1:15" ht="13" x14ac:dyDescent="0.2">
      <c r="A44" s="29" t="s">
        <v>275</v>
      </c>
      <c r="B44" s="64">
        <f t="shared" si="9"/>
        <v>44</v>
      </c>
      <c r="C44" s="143">
        <v>9</v>
      </c>
      <c r="D44" s="130">
        <v>0</v>
      </c>
      <c r="E44" s="130">
        <v>0</v>
      </c>
      <c r="F44" s="130">
        <v>0</v>
      </c>
      <c r="G44" s="130">
        <v>5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1">
        <v>30</v>
      </c>
    </row>
    <row r="45" spans="1:15" ht="13" x14ac:dyDescent="0.2">
      <c r="A45" s="8" t="s">
        <v>274</v>
      </c>
      <c r="B45" s="64">
        <f t="shared" si="9"/>
        <v>5586</v>
      </c>
      <c r="C45" s="143">
        <v>455</v>
      </c>
      <c r="D45" s="130">
        <v>507</v>
      </c>
      <c r="E45" s="130">
        <v>5</v>
      </c>
      <c r="F45" s="130">
        <v>31</v>
      </c>
      <c r="G45" s="130">
        <v>1479</v>
      </c>
      <c r="H45" s="130">
        <v>67</v>
      </c>
      <c r="I45" s="130">
        <v>4</v>
      </c>
      <c r="J45" s="130">
        <v>0</v>
      </c>
      <c r="K45" s="130">
        <v>365</v>
      </c>
      <c r="L45" s="130">
        <v>77</v>
      </c>
      <c r="M45" s="130">
        <v>33</v>
      </c>
      <c r="N45" s="130">
        <v>0</v>
      </c>
      <c r="O45" s="131">
        <v>2563</v>
      </c>
    </row>
    <row r="46" spans="1:15" ht="13" x14ac:dyDescent="0.2">
      <c r="A46" s="8" t="s">
        <v>68</v>
      </c>
      <c r="B46" s="64">
        <f t="shared" si="9"/>
        <v>98</v>
      </c>
      <c r="C46" s="143">
        <v>12</v>
      </c>
      <c r="D46" s="130">
        <v>1</v>
      </c>
      <c r="E46" s="130">
        <v>0</v>
      </c>
      <c r="F46" s="130">
        <v>0</v>
      </c>
      <c r="G46" s="130">
        <v>53</v>
      </c>
      <c r="H46" s="130">
        <v>0</v>
      </c>
      <c r="I46" s="130">
        <v>0</v>
      </c>
      <c r="J46" s="130">
        <v>0</v>
      </c>
      <c r="K46" s="130">
        <v>1</v>
      </c>
      <c r="L46" s="130">
        <v>0</v>
      </c>
      <c r="M46" s="130">
        <v>0</v>
      </c>
      <c r="N46" s="130">
        <v>0</v>
      </c>
      <c r="O46" s="131">
        <v>31</v>
      </c>
    </row>
    <row r="47" spans="1:15" ht="13" x14ac:dyDescent="0.2">
      <c r="A47" s="8" t="s">
        <v>69</v>
      </c>
      <c r="B47" s="64">
        <f t="shared" si="9"/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31">
        <v>0</v>
      </c>
    </row>
    <row r="48" spans="1:15" ht="13" x14ac:dyDescent="0.2">
      <c r="A48" s="27" t="s">
        <v>70</v>
      </c>
      <c r="B48" s="64">
        <f t="shared" si="9"/>
        <v>583</v>
      </c>
      <c r="C48" s="143">
        <v>53</v>
      </c>
      <c r="D48" s="130">
        <v>19</v>
      </c>
      <c r="E48" s="130">
        <v>0</v>
      </c>
      <c r="F48" s="130">
        <v>5</v>
      </c>
      <c r="G48" s="130">
        <v>207</v>
      </c>
      <c r="H48" s="130">
        <v>2</v>
      </c>
      <c r="I48" s="130">
        <v>0</v>
      </c>
      <c r="J48" s="130">
        <v>1</v>
      </c>
      <c r="K48" s="130">
        <v>1</v>
      </c>
      <c r="L48" s="130">
        <v>1</v>
      </c>
      <c r="M48" s="130">
        <v>0</v>
      </c>
      <c r="N48" s="130">
        <v>0</v>
      </c>
      <c r="O48" s="131">
        <v>294</v>
      </c>
    </row>
    <row r="49" spans="1:15" ht="13" x14ac:dyDescent="0.2">
      <c r="A49" s="27" t="s">
        <v>71</v>
      </c>
      <c r="B49" s="64">
        <f t="shared" si="9"/>
        <v>672</v>
      </c>
      <c r="C49" s="143">
        <v>80</v>
      </c>
      <c r="D49" s="130">
        <v>28</v>
      </c>
      <c r="E49" s="130">
        <v>0</v>
      </c>
      <c r="F49" s="130">
        <v>4</v>
      </c>
      <c r="G49" s="130">
        <v>254</v>
      </c>
      <c r="H49" s="130">
        <v>6</v>
      </c>
      <c r="I49" s="130">
        <v>1</v>
      </c>
      <c r="J49" s="130">
        <v>2</v>
      </c>
      <c r="K49" s="130">
        <v>3</v>
      </c>
      <c r="L49" s="130">
        <v>0</v>
      </c>
      <c r="M49" s="130">
        <v>1</v>
      </c>
      <c r="N49" s="130">
        <v>0</v>
      </c>
      <c r="O49" s="131">
        <v>293</v>
      </c>
    </row>
    <row r="50" spans="1:15" ht="13" x14ac:dyDescent="0.2">
      <c r="A50" s="27" t="s">
        <v>72</v>
      </c>
      <c r="B50" s="64">
        <f t="shared" si="9"/>
        <v>0</v>
      </c>
      <c r="C50" s="143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1">
        <v>0</v>
      </c>
    </row>
    <row r="51" spans="1:15" ht="13" x14ac:dyDescent="0.2">
      <c r="A51" s="27" t="s">
        <v>73</v>
      </c>
      <c r="B51" s="64">
        <f t="shared" si="9"/>
        <v>337</v>
      </c>
      <c r="C51" s="143">
        <v>41</v>
      </c>
      <c r="D51" s="130">
        <v>34</v>
      </c>
      <c r="E51" s="130">
        <v>0</v>
      </c>
      <c r="F51" s="130">
        <v>4</v>
      </c>
      <c r="G51" s="130">
        <v>154</v>
      </c>
      <c r="H51" s="130">
        <v>2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1">
        <v>102</v>
      </c>
    </row>
    <row r="52" spans="1:15" ht="13" x14ac:dyDescent="0.2">
      <c r="A52" s="27" t="s">
        <v>74</v>
      </c>
      <c r="B52" s="64">
        <f t="shared" si="9"/>
        <v>134</v>
      </c>
      <c r="C52" s="143">
        <v>38</v>
      </c>
      <c r="D52" s="130">
        <v>2</v>
      </c>
      <c r="E52" s="130">
        <v>0</v>
      </c>
      <c r="F52" s="130">
        <v>1</v>
      </c>
      <c r="G52" s="130">
        <v>36</v>
      </c>
      <c r="H52" s="130">
        <v>0</v>
      </c>
      <c r="I52" s="130">
        <v>2</v>
      </c>
      <c r="J52" s="130">
        <v>0</v>
      </c>
      <c r="K52" s="130">
        <v>11</v>
      </c>
      <c r="L52" s="130">
        <v>0</v>
      </c>
      <c r="M52" s="130">
        <v>0</v>
      </c>
      <c r="N52" s="130">
        <v>0</v>
      </c>
      <c r="O52" s="131">
        <v>44</v>
      </c>
    </row>
    <row r="53" spans="1:15" ht="13.5" thickBot="1" x14ac:dyDescent="0.25">
      <c r="A53" s="28" t="s">
        <v>75</v>
      </c>
      <c r="B53" s="149">
        <f t="shared" si="9"/>
        <v>156</v>
      </c>
      <c r="C53" s="159">
        <v>17</v>
      </c>
      <c r="D53" s="140">
        <v>5</v>
      </c>
      <c r="E53" s="140">
        <v>0</v>
      </c>
      <c r="F53" s="140">
        <v>3</v>
      </c>
      <c r="G53" s="140">
        <v>20</v>
      </c>
      <c r="H53" s="140">
        <v>0</v>
      </c>
      <c r="I53" s="140">
        <v>0</v>
      </c>
      <c r="J53" s="140">
        <v>0</v>
      </c>
      <c r="K53" s="140">
        <v>10</v>
      </c>
      <c r="L53" s="140">
        <v>0</v>
      </c>
      <c r="M53" s="140">
        <v>0</v>
      </c>
      <c r="N53" s="140">
        <v>0</v>
      </c>
      <c r="O53" s="142">
        <v>101</v>
      </c>
    </row>
    <row r="54" spans="1:15" ht="13" x14ac:dyDescent="0.2">
      <c r="A54" s="160" t="s">
        <v>76</v>
      </c>
      <c r="B54" s="63">
        <f>SUM(B55:B70)</f>
        <v>10231</v>
      </c>
      <c r="C54" s="48">
        <f t="shared" ref="C54:O54" si="10">SUM(C55:C70)</f>
        <v>2466</v>
      </c>
      <c r="D54" s="55">
        <f t="shared" si="10"/>
        <v>815</v>
      </c>
      <c r="E54" s="55">
        <f t="shared" si="10"/>
        <v>0</v>
      </c>
      <c r="F54" s="55">
        <f t="shared" si="10"/>
        <v>173</v>
      </c>
      <c r="G54" s="55">
        <f t="shared" si="10"/>
        <v>2797</v>
      </c>
      <c r="H54" s="55">
        <f t="shared" si="10"/>
        <v>37</v>
      </c>
      <c r="I54" s="55">
        <f t="shared" si="10"/>
        <v>22</v>
      </c>
      <c r="J54" s="55">
        <f t="shared" si="10"/>
        <v>9</v>
      </c>
      <c r="K54" s="55">
        <f t="shared" si="10"/>
        <v>82</v>
      </c>
      <c r="L54" s="55">
        <f t="shared" si="10"/>
        <v>70</v>
      </c>
      <c r="M54" s="55">
        <f t="shared" si="10"/>
        <v>26</v>
      </c>
      <c r="N54" s="55">
        <f t="shared" si="10"/>
        <v>0</v>
      </c>
      <c r="O54" s="56">
        <f t="shared" si="10"/>
        <v>3734</v>
      </c>
    </row>
    <row r="55" spans="1:15" ht="13" x14ac:dyDescent="0.2">
      <c r="A55" s="27" t="s">
        <v>77</v>
      </c>
      <c r="B55" s="64">
        <f>SUM(C55:O55)</f>
        <v>1242</v>
      </c>
      <c r="C55" s="143">
        <v>295</v>
      </c>
      <c r="D55" s="130">
        <v>142</v>
      </c>
      <c r="E55" s="130">
        <v>0</v>
      </c>
      <c r="F55" s="130">
        <v>46</v>
      </c>
      <c r="G55" s="130">
        <v>162</v>
      </c>
      <c r="H55" s="130">
        <v>16</v>
      </c>
      <c r="I55" s="130">
        <v>1</v>
      </c>
      <c r="J55" s="130">
        <v>0</v>
      </c>
      <c r="K55" s="130">
        <v>33</v>
      </c>
      <c r="L55" s="130">
        <v>24</v>
      </c>
      <c r="M55" s="130">
        <v>0</v>
      </c>
      <c r="N55" s="130">
        <v>0</v>
      </c>
      <c r="O55" s="131">
        <v>523</v>
      </c>
    </row>
    <row r="56" spans="1:15" ht="13" x14ac:dyDescent="0.2">
      <c r="A56" s="27" t="s">
        <v>78</v>
      </c>
      <c r="B56" s="64">
        <f t="shared" ref="B56:B70" si="11">SUM(C56:O56)</f>
        <v>488</v>
      </c>
      <c r="C56" s="143">
        <v>132</v>
      </c>
      <c r="D56" s="130">
        <v>27</v>
      </c>
      <c r="E56" s="130">
        <v>0</v>
      </c>
      <c r="F56" s="130">
        <v>2</v>
      </c>
      <c r="G56" s="130">
        <v>134</v>
      </c>
      <c r="H56" s="130">
        <v>0</v>
      </c>
      <c r="I56" s="130">
        <v>12</v>
      </c>
      <c r="J56" s="130">
        <v>1</v>
      </c>
      <c r="K56" s="130">
        <v>9</v>
      </c>
      <c r="L56" s="130">
        <v>0</v>
      </c>
      <c r="M56" s="130">
        <v>6</v>
      </c>
      <c r="N56" s="130">
        <v>0</v>
      </c>
      <c r="O56" s="131">
        <v>165</v>
      </c>
    </row>
    <row r="57" spans="1:15" ht="13" x14ac:dyDescent="0.2">
      <c r="A57" s="27" t="s">
        <v>79</v>
      </c>
      <c r="B57" s="64">
        <f t="shared" si="11"/>
        <v>19</v>
      </c>
      <c r="C57" s="143">
        <v>0</v>
      </c>
      <c r="D57" s="130">
        <v>0</v>
      </c>
      <c r="E57" s="130">
        <v>0</v>
      </c>
      <c r="F57" s="130">
        <v>0</v>
      </c>
      <c r="G57" s="130">
        <v>2</v>
      </c>
      <c r="H57" s="130">
        <v>0</v>
      </c>
      <c r="I57" s="130">
        <v>0</v>
      </c>
      <c r="J57" s="130">
        <v>0</v>
      </c>
      <c r="K57" s="130">
        <v>2</v>
      </c>
      <c r="L57" s="130">
        <v>0</v>
      </c>
      <c r="M57" s="130">
        <v>0</v>
      </c>
      <c r="N57" s="130">
        <v>0</v>
      </c>
      <c r="O57" s="131">
        <v>15</v>
      </c>
    </row>
    <row r="58" spans="1:15" ht="13" x14ac:dyDescent="0.2">
      <c r="A58" s="27" t="s">
        <v>80</v>
      </c>
      <c r="B58" s="64">
        <f t="shared" si="11"/>
        <v>2587</v>
      </c>
      <c r="C58" s="143">
        <v>599</v>
      </c>
      <c r="D58" s="130">
        <v>236</v>
      </c>
      <c r="E58" s="130">
        <v>0</v>
      </c>
      <c r="F58" s="130">
        <v>63</v>
      </c>
      <c r="G58" s="130">
        <v>744</v>
      </c>
      <c r="H58" s="130">
        <v>9</v>
      </c>
      <c r="I58" s="130">
        <v>5</v>
      </c>
      <c r="J58" s="130">
        <v>6</v>
      </c>
      <c r="K58" s="130">
        <v>16</v>
      </c>
      <c r="L58" s="130">
        <v>23</v>
      </c>
      <c r="M58" s="130">
        <v>12</v>
      </c>
      <c r="N58" s="130">
        <v>0</v>
      </c>
      <c r="O58" s="131">
        <v>874</v>
      </c>
    </row>
    <row r="59" spans="1:15" ht="13" x14ac:dyDescent="0.2">
      <c r="A59" s="27" t="s">
        <v>81</v>
      </c>
      <c r="B59" s="64">
        <f t="shared" si="11"/>
        <v>37</v>
      </c>
      <c r="C59" s="143">
        <v>1</v>
      </c>
      <c r="D59" s="130">
        <v>2</v>
      </c>
      <c r="E59" s="130">
        <v>0</v>
      </c>
      <c r="F59" s="130">
        <v>0</v>
      </c>
      <c r="G59" s="130">
        <v>14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1">
        <v>20</v>
      </c>
    </row>
    <row r="60" spans="1:15" ht="13" x14ac:dyDescent="0.2">
      <c r="A60" s="27" t="s">
        <v>82</v>
      </c>
      <c r="B60" s="64">
        <f t="shared" si="11"/>
        <v>185</v>
      </c>
      <c r="C60" s="143">
        <v>3</v>
      </c>
      <c r="D60" s="130">
        <v>4</v>
      </c>
      <c r="E60" s="130">
        <v>0</v>
      </c>
      <c r="F60" s="130">
        <v>0</v>
      </c>
      <c r="G60" s="130">
        <v>94</v>
      </c>
      <c r="H60" s="130">
        <v>0</v>
      </c>
      <c r="I60" s="130">
        <v>0</v>
      </c>
      <c r="J60" s="130">
        <v>0</v>
      </c>
      <c r="K60" s="130">
        <v>2</v>
      </c>
      <c r="L60" s="130">
        <v>0</v>
      </c>
      <c r="M60" s="130">
        <v>0</v>
      </c>
      <c r="N60" s="130">
        <v>0</v>
      </c>
      <c r="O60" s="131">
        <v>82</v>
      </c>
    </row>
    <row r="61" spans="1:15" ht="13" x14ac:dyDescent="0.2">
      <c r="A61" s="27" t="s">
        <v>83</v>
      </c>
      <c r="B61" s="64">
        <f t="shared" si="11"/>
        <v>1747</v>
      </c>
      <c r="C61" s="143">
        <v>385</v>
      </c>
      <c r="D61" s="130">
        <v>146</v>
      </c>
      <c r="E61" s="130">
        <v>0</v>
      </c>
      <c r="F61" s="130">
        <v>58</v>
      </c>
      <c r="G61" s="130">
        <v>428</v>
      </c>
      <c r="H61" s="130">
        <v>1</v>
      </c>
      <c r="I61" s="130">
        <v>0</v>
      </c>
      <c r="J61" s="130">
        <v>2</v>
      </c>
      <c r="K61" s="130">
        <v>7</v>
      </c>
      <c r="L61" s="130">
        <v>22</v>
      </c>
      <c r="M61" s="130">
        <v>2</v>
      </c>
      <c r="N61" s="130">
        <v>0</v>
      </c>
      <c r="O61" s="131">
        <v>696</v>
      </c>
    </row>
    <row r="62" spans="1:15" ht="13" x14ac:dyDescent="0.2">
      <c r="A62" s="27" t="s">
        <v>84</v>
      </c>
      <c r="B62" s="64">
        <f t="shared" si="11"/>
        <v>210</v>
      </c>
      <c r="C62" s="143">
        <v>95</v>
      </c>
      <c r="D62" s="130">
        <v>8</v>
      </c>
      <c r="E62" s="130">
        <v>0</v>
      </c>
      <c r="F62" s="130">
        <v>0</v>
      </c>
      <c r="G62" s="130">
        <v>59</v>
      </c>
      <c r="H62" s="130">
        <v>0</v>
      </c>
      <c r="I62" s="130">
        <v>2</v>
      </c>
      <c r="J62" s="130">
        <v>0</v>
      </c>
      <c r="K62" s="130">
        <v>1</v>
      </c>
      <c r="L62" s="130">
        <v>0</v>
      </c>
      <c r="M62" s="130">
        <v>0</v>
      </c>
      <c r="N62" s="130">
        <v>0</v>
      </c>
      <c r="O62" s="131">
        <v>45</v>
      </c>
    </row>
    <row r="63" spans="1:15" ht="13" x14ac:dyDescent="0.2">
      <c r="A63" s="27" t="s">
        <v>85</v>
      </c>
      <c r="B63" s="64">
        <f t="shared" si="11"/>
        <v>1407</v>
      </c>
      <c r="C63" s="143">
        <v>253</v>
      </c>
      <c r="D63" s="130">
        <v>98</v>
      </c>
      <c r="E63" s="130">
        <v>0</v>
      </c>
      <c r="F63" s="130">
        <v>1</v>
      </c>
      <c r="G63" s="130">
        <v>612</v>
      </c>
      <c r="H63" s="130">
        <v>7</v>
      </c>
      <c r="I63" s="130">
        <v>0</v>
      </c>
      <c r="J63" s="130">
        <v>0</v>
      </c>
      <c r="K63" s="130">
        <v>7</v>
      </c>
      <c r="L63" s="130">
        <v>1</v>
      </c>
      <c r="M63" s="130">
        <v>5</v>
      </c>
      <c r="N63" s="130">
        <v>0</v>
      </c>
      <c r="O63" s="131">
        <v>423</v>
      </c>
    </row>
    <row r="64" spans="1:15" ht="13" x14ac:dyDescent="0.2">
      <c r="A64" s="27" t="s">
        <v>86</v>
      </c>
      <c r="B64" s="64">
        <f t="shared" si="11"/>
        <v>409</v>
      </c>
      <c r="C64" s="143">
        <v>19</v>
      </c>
      <c r="D64" s="130">
        <v>36</v>
      </c>
      <c r="E64" s="130">
        <v>0</v>
      </c>
      <c r="F64" s="130">
        <v>1</v>
      </c>
      <c r="G64" s="130">
        <v>142</v>
      </c>
      <c r="H64" s="130">
        <v>1</v>
      </c>
      <c r="I64" s="130">
        <v>1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1">
        <v>209</v>
      </c>
    </row>
    <row r="65" spans="1:15" ht="13" x14ac:dyDescent="0.2">
      <c r="A65" s="27" t="s">
        <v>87</v>
      </c>
      <c r="B65" s="64">
        <f t="shared" si="11"/>
        <v>269</v>
      </c>
      <c r="C65" s="143">
        <v>128</v>
      </c>
      <c r="D65" s="130">
        <v>0</v>
      </c>
      <c r="E65" s="130">
        <v>0</v>
      </c>
      <c r="F65" s="130">
        <v>0</v>
      </c>
      <c r="G65" s="130">
        <v>9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1">
        <v>132</v>
      </c>
    </row>
    <row r="66" spans="1:15" ht="13" x14ac:dyDescent="0.2">
      <c r="A66" s="27" t="s">
        <v>88</v>
      </c>
      <c r="B66" s="64">
        <f t="shared" si="11"/>
        <v>144</v>
      </c>
      <c r="C66" s="143">
        <v>34</v>
      </c>
      <c r="D66" s="130">
        <v>4</v>
      </c>
      <c r="E66" s="130">
        <v>0</v>
      </c>
      <c r="F66" s="130">
        <v>1</v>
      </c>
      <c r="G66" s="130">
        <v>58</v>
      </c>
      <c r="H66" s="130">
        <v>0</v>
      </c>
      <c r="I66" s="130">
        <v>0</v>
      </c>
      <c r="J66" s="130">
        <v>0</v>
      </c>
      <c r="K66" s="130">
        <v>1</v>
      </c>
      <c r="L66" s="130">
        <v>0</v>
      </c>
      <c r="M66" s="130">
        <v>0</v>
      </c>
      <c r="N66" s="130">
        <v>0</v>
      </c>
      <c r="O66" s="131">
        <v>46</v>
      </c>
    </row>
    <row r="67" spans="1:15" ht="13" x14ac:dyDescent="0.2">
      <c r="A67" s="27" t="s">
        <v>89</v>
      </c>
      <c r="B67" s="64">
        <f t="shared" si="11"/>
        <v>389</v>
      </c>
      <c r="C67" s="143">
        <v>183</v>
      </c>
      <c r="D67" s="130">
        <v>3</v>
      </c>
      <c r="E67" s="130">
        <v>0</v>
      </c>
      <c r="F67" s="130">
        <v>0</v>
      </c>
      <c r="G67" s="130">
        <v>102</v>
      </c>
      <c r="H67" s="130">
        <v>0</v>
      </c>
      <c r="I67" s="130">
        <v>0</v>
      </c>
      <c r="J67" s="130">
        <v>0</v>
      </c>
      <c r="K67" s="130">
        <v>1</v>
      </c>
      <c r="L67" s="130">
        <v>0</v>
      </c>
      <c r="M67" s="130">
        <v>0</v>
      </c>
      <c r="N67" s="130">
        <v>0</v>
      </c>
      <c r="O67" s="131">
        <v>100</v>
      </c>
    </row>
    <row r="68" spans="1:15" ht="13" x14ac:dyDescent="0.2">
      <c r="A68" s="27" t="s">
        <v>90</v>
      </c>
      <c r="B68" s="64">
        <f t="shared" si="11"/>
        <v>256</v>
      </c>
      <c r="C68" s="143">
        <v>163</v>
      </c>
      <c r="D68" s="130">
        <v>3</v>
      </c>
      <c r="E68" s="130">
        <v>0</v>
      </c>
      <c r="F68" s="130">
        <v>0</v>
      </c>
      <c r="G68" s="130">
        <v>15</v>
      </c>
      <c r="H68" s="130">
        <v>0</v>
      </c>
      <c r="I68" s="130">
        <v>1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1">
        <v>74</v>
      </c>
    </row>
    <row r="69" spans="1:15" ht="13" x14ac:dyDescent="0.2">
      <c r="A69" s="27" t="s">
        <v>91</v>
      </c>
      <c r="B69" s="64">
        <f t="shared" si="11"/>
        <v>355</v>
      </c>
      <c r="C69" s="143">
        <v>33</v>
      </c>
      <c r="D69" s="130">
        <v>80</v>
      </c>
      <c r="E69" s="130">
        <v>0</v>
      </c>
      <c r="F69" s="130">
        <v>1</v>
      </c>
      <c r="G69" s="130">
        <v>164</v>
      </c>
      <c r="H69" s="130">
        <v>3</v>
      </c>
      <c r="I69" s="130">
        <v>0</v>
      </c>
      <c r="J69" s="130">
        <v>0</v>
      </c>
      <c r="K69" s="130">
        <v>3</v>
      </c>
      <c r="L69" s="130">
        <v>0</v>
      </c>
      <c r="M69" s="130">
        <v>1</v>
      </c>
      <c r="N69" s="130">
        <v>0</v>
      </c>
      <c r="O69" s="131">
        <v>70</v>
      </c>
    </row>
    <row r="70" spans="1:15" ht="13" x14ac:dyDescent="0.2">
      <c r="A70" s="34" t="s">
        <v>92</v>
      </c>
      <c r="B70" s="64">
        <f t="shared" si="11"/>
        <v>487</v>
      </c>
      <c r="C70" s="133">
        <v>143</v>
      </c>
      <c r="D70" s="134">
        <v>26</v>
      </c>
      <c r="E70" s="134">
        <v>0</v>
      </c>
      <c r="F70" s="134">
        <v>0</v>
      </c>
      <c r="G70" s="134">
        <v>58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5">
        <v>260</v>
      </c>
    </row>
    <row r="71" spans="1:15" ht="13" x14ac:dyDescent="0.2">
      <c r="A71" s="161" t="s">
        <v>93</v>
      </c>
      <c r="B71" s="67">
        <f>SUM(B72:B83)</f>
        <v>9406</v>
      </c>
      <c r="C71" s="53">
        <f t="shared" ref="C71:O71" si="12">SUM(C72:C83)</f>
        <v>2016</v>
      </c>
      <c r="D71" s="51">
        <f t="shared" si="12"/>
        <v>555</v>
      </c>
      <c r="E71" s="51">
        <f t="shared" si="12"/>
        <v>1</v>
      </c>
      <c r="F71" s="51">
        <f t="shared" si="12"/>
        <v>119</v>
      </c>
      <c r="G71" s="51">
        <f t="shared" si="12"/>
        <v>2575</v>
      </c>
      <c r="H71" s="51">
        <f t="shared" si="12"/>
        <v>24</v>
      </c>
      <c r="I71" s="51">
        <f t="shared" si="12"/>
        <v>34</v>
      </c>
      <c r="J71" s="51">
        <f t="shared" si="12"/>
        <v>5</v>
      </c>
      <c r="K71" s="51">
        <f t="shared" si="12"/>
        <v>511</v>
      </c>
      <c r="L71" s="51">
        <f t="shared" si="12"/>
        <v>30</v>
      </c>
      <c r="M71" s="51">
        <f t="shared" si="12"/>
        <v>35</v>
      </c>
      <c r="N71" s="51">
        <f t="shared" si="12"/>
        <v>0</v>
      </c>
      <c r="O71" s="52">
        <f t="shared" si="12"/>
        <v>3501</v>
      </c>
    </row>
    <row r="72" spans="1:15" ht="13" x14ac:dyDescent="0.2">
      <c r="A72" s="37" t="s">
        <v>286</v>
      </c>
      <c r="B72" s="64">
        <f>SUM(C72:O72)</f>
        <v>2962</v>
      </c>
      <c r="C72" s="143">
        <v>778</v>
      </c>
      <c r="D72" s="130">
        <v>96</v>
      </c>
      <c r="E72" s="130">
        <v>0</v>
      </c>
      <c r="F72" s="130">
        <v>4</v>
      </c>
      <c r="G72" s="130">
        <v>757</v>
      </c>
      <c r="H72" s="130">
        <v>13</v>
      </c>
      <c r="I72" s="130">
        <v>0</v>
      </c>
      <c r="J72" s="130">
        <v>0</v>
      </c>
      <c r="K72" s="130">
        <v>249</v>
      </c>
      <c r="L72" s="130">
        <v>15</v>
      </c>
      <c r="M72" s="130">
        <v>14</v>
      </c>
      <c r="N72" s="130">
        <v>0</v>
      </c>
      <c r="O72" s="131">
        <v>1036</v>
      </c>
    </row>
    <row r="73" spans="1:15" ht="13" x14ac:dyDescent="0.2">
      <c r="A73" s="38" t="s">
        <v>285</v>
      </c>
      <c r="B73" s="64">
        <f t="shared" ref="B73:B83" si="13">SUM(C73:O73)</f>
        <v>1123</v>
      </c>
      <c r="C73" s="143">
        <v>190</v>
      </c>
      <c r="D73" s="130">
        <v>65</v>
      </c>
      <c r="E73" s="130">
        <v>0</v>
      </c>
      <c r="F73" s="130">
        <v>3</v>
      </c>
      <c r="G73" s="130">
        <v>370</v>
      </c>
      <c r="H73" s="130">
        <v>5</v>
      </c>
      <c r="I73" s="130">
        <v>0</v>
      </c>
      <c r="J73" s="130">
        <v>2</v>
      </c>
      <c r="K73" s="130">
        <v>22</v>
      </c>
      <c r="L73" s="130">
        <v>1</v>
      </c>
      <c r="M73" s="130">
        <v>17</v>
      </c>
      <c r="N73" s="130">
        <v>0</v>
      </c>
      <c r="O73" s="131">
        <v>448</v>
      </c>
    </row>
    <row r="74" spans="1:15" ht="13" x14ac:dyDescent="0.2">
      <c r="A74" s="27" t="s">
        <v>94</v>
      </c>
      <c r="B74" s="64">
        <f t="shared" si="13"/>
        <v>235</v>
      </c>
      <c r="C74" s="143">
        <v>32</v>
      </c>
      <c r="D74" s="130">
        <v>12</v>
      </c>
      <c r="E74" s="130">
        <v>0</v>
      </c>
      <c r="F74" s="130">
        <v>0</v>
      </c>
      <c r="G74" s="130">
        <v>76</v>
      </c>
      <c r="H74" s="130">
        <v>0</v>
      </c>
      <c r="I74" s="130">
        <v>0</v>
      </c>
      <c r="J74" s="130">
        <v>0</v>
      </c>
      <c r="K74" s="130">
        <v>2</v>
      </c>
      <c r="L74" s="130">
        <v>0</v>
      </c>
      <c r="M74" s="130">
        <v>0</v>
      </c>
      <c r="N74" s="130">
        <v>0</v>
      </c>
      <c r="O74" s="131">
        <v>113</v>
      </c>
    </row>
    <row r="75" spans="1:15" ht="13" x14ac:dyDescent="0.2">
      <c r="A75" s="27" t="s">
        <v>95</v>
      </c>
      <c r="B75" s="64">
        <f t="shared" si="13"/>
        <v>2008</v>
      </c>
      <c r="C75" s="143">
        <v>125</v>
      </c>
      <c r="D75" s="130">
        <v>150</v>
      </c>
      <c r="E75" s="130">
        <v>1</v>
      </c>
      <c r="F75" s="130">
        <v>7</v>
      </c>
      <c r="G75" s="130">
        <v>624</v>
      </c>
      <c r="H75" s="130">
        <v>0</v>
      </c>
      <c r="I75" s="130">
        <v>33</v>
      </c>
      <c r="J75" s="130">
        <v>1</v>
      </c>
      <c r="K75" s="130">
        <v>183</v>
      </c>
      <c r="L75" s="130">
        <v>14</v>
      </c>
      <c r="M75" s="130">
        <v>0</v>
      </c>
      <c r="N75" s="130">
        <v>0</v>
      </c>
      <c r="O75" s="131">
        <v>870</v>
      </c>
    </row>
    <row r="76" spans="1:15" ht="13" x14ac:dyDescent="0.2">
      <c r="A76" s="27" t="s">
        <v>96</v>
      </c>
      <c r="B76" s="64">
        <f t="shared" si="13"/>
        <v>184</v>
      </c>
      <c r="C76" s="143">
        <v>56</v>
      </c>
      <c r="D76" s="130">
        <v>0</v>
      </c>
      <c r="E76" s="130">
        <v>0</v>
      </c>
      <c r="F76" s="130">
        <v>0</v>
      </c>
      <c r="G76" s="130">
        <v>88</v>
      </c>
      <c r="H76" s="130">
        <v>0</v>
      </c>
      <c r="I76" s="130">
        <v>0</v>
      </c>
      <c r="J76" s="130">
        <v>0</v>
      </c>
      <c r="K76" s="130">
        <v>1</v>
      </c>
      <c r="L76" s="130">
        <v>0</v>
      </c>
      <c r="M76" s="130">
        <v>0</v>
      </c>
      <c r="N76" s="130">
        <v>0</v>
      </c>
      <c r="O76" s="131">
        <v>39</v>
      </c>
    </row>
    <row r="77" spans="1:15" ht="13" x14ac:dyDescent="0.2">
      <c r="A77" s="27" t="s">
        <v>97</v>
      </c>
      <c r="B77" s="64">
        <f t="shared" si="13"/>
        <v>49</v>
      </c>
      <c r="C77" s="143">
        <v>3</v>
      </c>
      <c r="D77" s="130">
        <v>2</v>
      </c>
      <c r="E77" s="130">
        <v>0</v>
      </c>
      <c r="F77" s="130">
        <v>0</v>
      </c>
      <c r="G77" s="130">
        <v>14</v>
      </c>
      <c r="H77" s="130">
        <v>1</v>
      </c>
      <c r="I77" s="130">
        <v>0</v>
      </c>
      <c r="J77" s="130">
        <v>0</v>
      </c>
      <c r="K77" s="130">
        <v>7</v>
      </c>
      <c r="L77" s="130">
        <v>0</v>
      </c>
      <c r="M77" s="130">
        <v>0</v>
      </c>
      <c r="N77" s="130">
        <v>0</v>
      </c>
      <c r="O77" s="131">
        <v>22</v>
      </c>
    </row>
    <row r="78" spans="1:15" ht="13" x14ac:dyDescent="0.2">
      <c r="A78" s="27" t="s">
        <v>98</v>
      </c>
      <c r="B78" s="64">
        <f t="shared" si="13"/>
        <v>495</v>
      </c>
      <c r="C78" s="143">
        <v>208</v>
      </c>
      <c r="D78" s="130">
        <v>63</v>
      </c>
      <c r="E78" s="130">
        <v>0</v>
      </c>
      <c r="F78" s="130">
        <v>48</v>
      </c>
      <c r="G78" s="130">
        <v>27</v>
      </c>
      <c r="H78" s="130">
        <v>1</v>
      </c>
      <c r="I78" s="130">
        <v>0</v>
      </c>
      <c r="J78" s="130">
        <v>0</v>
      </c>
      <c r="K78" s="130">
        <v>1</v>
      </c>
      <c r="L78" s="130">
        <v>0</v>
      </c>
      <c r="M78" s="130">
        <v>0</v>
      </c>
      <c r="N78" s="130">
        <v>0</v>
      </c>
      <c r="O78" s="131">
        <v>147</v>
      </c>
    </row>
    <row r="79" spans="1:15" ht="13" x14ac:dyDescent="0.2">
      <c r="A79" s="27" t="s">
        <v>99</v>
      </c>
      <c r="B79" s="64">
        <f t="shared" si="13"/>
        <v>483</v>
      </c>
      <c r="C79" s="143">
        <v>142</v>
      </c>
      <c r="D79" s="130">
        <v>40</v>
      </c>
      <c r="E79" s="130">
        <v>0</v>
      </c>
      <c r="F79" s="130">
        <v>6</v>
      </c>
      <c r="G79" s="130">
        <v>63</v>
      </c>
      <c r="H79" s="130">
        <v>2</v>
      </c>
      <c r="I79" s="130">
        <v>0</v>
      </c>
      <c r="J79" s="130">
        <v>0</v>
      </c>
      <c r="K79" s="130">
        <v>15</v>
      </c>
      <c r="L79" s="130">
        <v>0</v>
      </c>
      <c r="M79" s="130">
        <v>0</v>
      </c>
      <c r="N79" s="130">
        <v>0</v>
      </c>
      <c r="O79" s="131">
        <v>215</v>
      </c>
    </row>
    <row r="80" spans="1:15" ht="13" x14ac:dyDescent="0.2">
      <c r="A80" s="27" t="s">
        <v>100</v>
      </c>
      <c r="B80" s="64">
        <f t="shared" si="13"/>
        <v>114</v>
      </c>
      <c r="C80" s="143">
        <v>6</v>
      </c>
      <c r="D80" s="130">
        <v>19</v>
      </c>
      <c r="E80" s="130">
        <v>0</v>
      </c>
      <c r="F80" s="130">
        <v>2</v>
      </c>
      <c r="G80" s="130">
        <v>35</v>
      </c>
      <c r="H80" s="130">
        <v>0</v>
      </c>
      <c r="I80" s="130">
        <v>0</v>
      </c>
      <c r="J80" s="130">
        <v>0</v>
      </c>
      <c r="K80" s="130">
        <v>4</v>
      </c>
      <c r="L80" s="130">
        <v>0</v>
      </c>
      <c r="M80" s="130">
        <v>0</v>
      </c>
      <c r="N80" s="130">
        <v>0</v>
      </c>
      <c r="O80" s="131">
        <v>48</v>
      </c>
    </row>
    <row r="81" spans="1:15" ht="13" x14ac:dyDescent="0.2">
      <c r="A81" s="27" t="s">
        <v>101</v>
      </c>
      <c r="B81" s="64">
        <f t="shared" si="13"/>
        <v>193</v>
      </c>
      <c r="C81" s="143">
        <v>185</v>
      </c>
      <c r="D81" s="130">
        <v>0</v>
      </c>
      <c r="E81" s="130">
        <v>0</v>
      </c>
      <c r="F81" s="130">
        <v>1</v>
      </c>
      <c r="G81" s="130">
        <v>0</v>
      </c>
      <c r="H81" s="130">
        <v>0</v>
      </c>
      <c r="I81" s="130">
        <v>0</v>
      </c>
      <c r="J81" s="130">
        <v>0</v>
      </c>
      <c r="K81" s="130">
        <v>0</v>
      </c>
      <c r="L81" s="130">
        <v>0</v>
      </c>
      <c r="M81" s="130">
        <v>0</v>
      </c>
      <c r="N81" s="130">
        <v>0</v>
      </c>
      <c r="O81" s="131">
        <v>7</v>
      </c>
    </row>
    <row r="82" spans="1:15" ht="13" x14ac:dyDescent="0.2">
      <c r="A82" s="27" t="s">
        <v>102</v>
      </c>
      <c r="B82" s="64">
        <f t="shared" si="13"/>
        <v>1555</v>
      </c>
      <c r="C82" s="143">
        <v>291</v>
      </c>
      <c r="D82" s="130">
        <v>108</v>
      </c>
      <c r="E82" s="130">
        <v>0</v>
      </c>
      <c r="F82" s="130">
        <v>48</v>
      </c>
      <c r="G82" s="130">
        <v>521</v>
      </c>
      <c r="H82" s="130">
        <v>2</v>
      </c>
      <c r="I82" s="130">
        <v>1</v>
      </c>
      <c r="J82" s="130">
        <v>2</v>
      </c>
      <c r="K82" s="130">
        <v>27</v>
      </c>
      <c r="L82" s="130">
        <v>0</v>
      </c>
      <c r="M82" s="130">
        <v>4</v>
      </c>
      <c r="N82" s="130">
        <v>0</v>
      </c>
      <c r="O82" s="131">
        <v>551</v>
      </c>
    </row>
    <row r="83" spans="1:15" ht="13" x14ac:dyDescent="0.2">
      <c r="A83" s="34" t="s">
        <v>103</v>
      </c>
      <c r="B83" s="64">
        <f t="shared" si="13"/>
        <v>5</v>
      </c>
      <c r="C83" s="133">
        <v>0</v>
      </c>
      <c r="D83" s="134">
        <v>0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30">
        <v>0</v>
      </c>
      <c r="O83" s="135">
        <v>5</v>
      </c>
    </row>
    <row r="84" spans="1:15" ht="13" x14ac:dyDescent="0.2">
      <c r="A84" s="161" t="s">
        <v>104</v>
      </c>
      <c r="B84" s="67">
        <f>SUM(B85:B90)</f>
        <v>953</v>
      </c>
      <c r="C84" s="53">
        <f t="shared" ref="C84:O84" si="14">SUM(C85:C90)</f>
        <v>283</v>
      </c>
      <c r="D84" s="51">
        <f t="shared" si="14"/>
        <v>19</v>
      </c>
      <c r="E84" s="51">
        <f t="shared" si="14"/>
        <v>0</v>
      </c>
      <c r="F84" s="51">
        <f t="shared" si="14"/>
        <v>7</v>
      </c>
      <c r="G84" s="51">
        <f t="shared" si="14"/>
        <v>187</v>
      </c>
      <c r="H84" s="51">
        <f t="shared" si="14"/>
        <v>1</v>
      </c>
      <c r="I84" s="51">
        <f t="shared" si="14"/>
        <v>3</v>
      </c>
      <c r="J84" s="51">
        <f t="shared" si="14"/>
        <v>0</v>
      </c>
      <c r="K84" s="51">
        <f t="shared" si="14"/>
        <v>1</v>
      </c>
      <c r="L84" s="51">
        <f t="shared" si="14"/>
        <v>0</v>
      </c>
      <c r="M84" s="51">
        <f t="shared" si="14"/>
        <v>0</v>
      </c>
      <c r="N84" s="51">
        <f t="shared" si="14"/>
        <v>0</v>
      </c>
      <c r="O84" s="52">
        <f t="shared" si="14"/>
        <v>452</v>
      </c>
    </row>
    <row r="85" spans="1:15" ht="13" x14ac:dyDescent="0.2">
      <c r="A85" s="27" t="s">
        <v>105</v>
      </c>
      <c r="B85" s="64">
        <f t="shared" ref="B85:B90" si="15">SUM(C85:O85)</f>
        <v>279</v>
      </c>
      <c r="C85" s="143">
        <v>66</v>
      </c>
      <c r="D85" s="130">
        <v>15</v>
      </c>
      <c r="E85" s="130">
        <v>0</v>
      </c>
      <c r="F85" s="130">
        <v>1</v>
      </c>
      <c r="G85" s="130">
        <v>30</v>
      </c>
      <c r="H85" s="130">
        <v>1</v>
      </c>
      <c r="I85" s="130">
        <v>3</v>
      </c>
      <c r="J85" s="130">
        <v>0</v>
      </c>
      <c r="K85" s="130">
        <v>0</v>
      </c>
      <c r="L85" s="130">
        <v>0</v>
      </c>
      <c r="M85" s="130">
        <v>0</v>
      </c>
      <c r="N85" s="130">
        <v>0</v>
      </c>
      <c r="O85" s="131">
        <v>163</v>
      </c>
    </row>
    <row r="86" spans="1:15" ht="13" x14ac:dyDescent="0.2">
      <c r="A86" s="27" t="s">
        <v>106</v>
      </c>
      <c r="B86" s="64">
        <f t="shared" si="15"/>
        <v>6</v>
      </c>
      <c r="C86" s="143">
        <v>2</v>
      </c>
      <c r="D86" s="130">
        <v>0</v>
      </c>
      <c r="E86" s="130">
        <v>0</v>
      </c>
      <c r="F86" s="130">
        <v>0</v>
      </c>
      <c r="G86" s="130">
        <v>3</v>
      </c>
      <c r="H86" s="130">
        <v>0</v>
      </c>
      <c r="I86" s="130">
        <v>0</v>
      </c>
      <c r="J86" s="130">
        <v>0</v>
      </c>
      <c r="K86" s="130">
        <v>0</v>
      </c>
      <c r="L86" s="130">
        <v>0</v>
      </c>
      <c r="M86" s="130">
        <v>0</v>
      </c>
      <c r="N86" s="130">
        <v>0</v>
      </c>
      <c r="O86" s="131">
        <v>1</v>
      </c>
    </row>
    <row r="87" spans="1:15" ht="13" x14ac:dyDescent="0.2">
      <c r="A87" s="27" t="s">
        <v>107</v>
      </c>
      <c r="B87" s="64">
        <f t="shared" si="15"/>
        <v>233</v>
      </c>
      <c r="C87" s="143">
        <v>123</v>
      </c>
      <c r="D87" s="130">
        <v>2</v>
      </c>
      <c r="E87" s="130">
        <v>0</v>
      </c>
      <c r="F87" s="130">
        <v>1</v>
      </c>
      <c r="G87" s="130">
        <v>32</v>
      </c>
      <c r="H87" s="130">
        <v>0</v>
      </c>
      <c r="I87" s="130">
        <v>0</v>
      </c>
      <c r="J87" s="130">
        <v>0</v>
      </c>
      <c r="K87" s="130">
        <v>1</v>
      </c>
      <c r="L87" s="130">
        <v>0</v>
      </c>
      <c r="M87" s="130">
        <v>0</v>
      </c>
      <c r="N87" s="130">
        <v>0</v>
      </c>
      <c r="O87" s="131">
        <v>74</v>
      </c>
    </row>
    <row r="88" spans="1:15" ht="13" x14ac:dyDescent="0.2">
      <c r="A88" s="27" t="s">
        <v>108</v>
      </c>
      <c r="B88" s="64">
        <f t="shared" si="15"/>
        <v>68</v>
      </c>
      <c r="C88" s="143">
        <v>0</v>
      </c>
      <c r="D88" s="130">
        <v>0</v>
      </c>
      <c r="E88" s="130">
        <v>0</v>
      </c>
      <c r="F88" s="130">
        <v>0</v>
      </c>
      <c r="G88" s="130">
        <v>11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130">
        <v>0</v>
      </c>
      <c r="N88" s="130">
        <v>0</v>
      </c>
      <c r="O88" s="131">
        <v>57</v>
      </c>
    </row>
    <row r="89" spans="1:15" ht="13" x14ac:dyDescent="0.2">
      <c r="A89" s="27" t="s">
        <v>109</v>
      </c>
      <c r="B89" s="64">
        <f t="shared" si="15"/>
        <v>296</v>
      </c>
      <c r="C89" s="143">
        <v>65</v>
      </c>
      <c r="D89" s="130">
        <v>2</v>
      </c>
      <c r="E89" s="130">
        <v>0</v>
      </c>
      <c r="F89" s="130">
        <v>5</v>
      </c>
      <c r="G89" s="130">
        <v>98</v>
      </c>
      <c r="H89" s="130">
        <v>0</v>
      </c>
      <c r="I89" s="130">
        <v>0</v>
      </c>
      <c r="J89" s="130">
        <v>0</v>
      </c>
      <c r="K89" s="130">
        <v>0</v>
      </c>
      <c r="L89" s="130">
        <v>0</v>
      </c>
      <c r="M89" s="130">
        <v>0</v>
      </c>
      <c r="N89" s="130">
        <v>0</v>
      </c>
      <c r="O89" s="131">
        <v>126</v>
      </c>
    </row>
    <row r="90" spans="1:15" ht="13" x14ac:dyDescent="0.2">
      <c r="A90" s="34" t="s">
        <v>110</v>
      </c>
      <c r="B90" s="64">
        <f t="shared" si="15"/>
        <v>71</v>
      </c>
      <c r="C90" s="133">
        <v>27</v>
      </c>
      <c r="D90" s="134">
        <v>0</v>
      </c>
      <c r="E90" s="134">
        <v>0</v>
      </c>
      <c r="F90" s="134">
        <v>0</v>
      </c>
      <c r="G90" s="134">
        <v>13</v>
      </c>
      <c r="H90" s="134">
        <v>0</v>
      </c>
      <c r="I90" s="134">
        <v>0</v>
      </c>
      <c r="J90" s="134">
        <v>0</v>
      </c>
      <c r="K90" s="134">
        <v>0</v>
      </c>
      <c r="L90" s="134">
        <v>0</v>
      </c>
      <c r="M90" s="134">
        <v>0</v>
      </c>
      <c r="N90" s="134">
        <v>0</v>
      </c>
      <c r="O90" s="135">
        <v>31</v>
      </c>
    </row>
    <row r="91" spans="1:15" ht="13" x14ac:dyDescent="0.2">
      <c r="A91" s="161" t="s">
        <v>111</v>
      </c>
      <c r="B91" s="67">
        <f>SUM(B92:B97)</f>
        <v>2205</v>
      </c>
      <c r="C91" s="53">
        <f t="shared" ref="C91:O91" si="16">SUM(C92:C97)</f>
        <v>400</v>
      </c>
      <c r="D91" s="51">
        <f t="shared" si="16"/>
        <v>210</v>
      </c>
      <c r="E91" s="51">
        <f t="shared" si="16"/>
        <v>15</v>
      </c>
      <c r="F91" s="51">
        <f t="shared" si="16"/>
        <v>6</v>
      </c>
      <c r="G91" s="51">
        <f t="shared" si="16"/>
        <v>598</v>
      </c>
      <c r="H91" s="51">
        <f t="shared" si="16"/>
        <v>2</v>
      </c>
      <c r="I91" s="51">
        <f t="shared" si="16"/>
        <v>0</v>
      </c>
      <c r="J91" s="51">
        <f t="shared" si="16"/>
        <v>7</v>
      </c>
      <c r="K91" s="51">
        <f t="shared" si="16"/>
        <v>9</v>
      </c>
      <c r="L91" s="51">
        <f t="shared" si="16"/>
        <v>0</v>
      </c>
      <c r="M91" s="51">
        <f t="shared" si="16"/>
        <v>1</v>
      </c>
      <c r="N91" s="51">
        <f t="shared" si="16"/>
        <v>0</v>
      </c>
      <c r="O91" s="52">
        <f t="shared" si="16"/>
        <v>957</v>
      </c>
    </row>
    <row r="92" spans="1:15" ht="13" x14ac:dyDescent="0.2">
      <c r="A92" s="27" t="s">
        <v>112</v>
      </c>
      <c r="B92" s="64">
        <f t="shared" ref="B92:B97" si="17">SUM(C92:O92)</f>
        <v>776</v>
      </c>
      <c r="C92" s="143">
        <v>139</v>
      </c>
      <c r="D92" s="130">
        <v>98</v>
      </c>
      <c r="E92" s="130">
        <v>2</v>
      </c>
      <c r="F92" s="130">
        <v>3</v>
      </c>
      <c r="G92" s="130">
        <v>233</v>
      </c>
      <c r="H92" s="130">
        <v>0</v>
      </c>
      <c r="I92" s="130">
        <v>0</v>
      </c>
      <c r="J92" s="130">
        <v>4</v>
      </c>
      <c r="K92" s="130">
        <v>6</v>
      </c>
      <c r="L92" s="130">
        <v>0</v>
      </c>
      <c r="M92" s="130">
        <v>0</v>
      </c>
      <c r="N92" s="130">
        <v>0</v>
      </c>
      <c r="O92" s="131">
        <v>291</v>
      </c>
    </row>
    <row r="93" spans="1:15" ht="13" x14ac:dyDescent="0.2">
      <c r="A93" s="27" t="s">
        <v>113</v>
      </c>
      <c r="B93" s="64">
        <f t="shared" si="17"/>
        <v>0</v>
      </c>
      <c r="C93" s="143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130">
        <v>0</v>
      </c>
      <c r="N93" s="130">
        <v>0</v>
      </c>
      <c r="O93" s="131">
        <v>0</v>
      </c>
    </row>
    <row r="94" spans="1:15" ht="13" x14ac:dyDescent="0.2">
      <c r="A94" s="27" t="s">
        <v>114</v>
      </c>
      <c r="B94" s="64">
        <f t="shared" si="17"/>
        <v>261</v>
      </c>
      <c r="C94" s="143">
        <v>1</v>
      </c>
      <c r="D94" s="130">
        <v>3</v>
      </c>
      <c r="E94" s="130">
        <v>0</v>
      </c>
      <c r="F94" s="130">
        <v>0</v>
      </c>
      <c r="G94" s="130">
        <v>124</v>
      </c>
      <c r="H94" s="130">
        <v>0</v>
      </c>
      <c r="I94" s="130">
        <v>0</v>
      </c>
      <c r="J94" s="130">
        <v>2</v>
      </c>
      <c r="K94" s="130">
        <v>1</v>
      </c>
      <c r="L94" s="130">
        <v>0</v>
      </c>
      <c r="M94" s="130">
        <v>1</v>
      </c>
      <c r="N94" s="130">
        <v>0</v>
      </c>
      <c r="O94" s="131">
        <v>129</v>
      </c>
    </row>
    <row r="95" spans="1:15" ht="13" x14ac:dyDescent="0.2">
      <c r="A95" s="27" t="s">
        <v>115</v>
      </c>
      <c r="B95" s="64">
        <f t="shared" si="17"/>
        <v>690</v>
      </c>
      <c r="C95" s="143">
        <v>68</v>
      </c>
      <c r="D95" s="130">
        <v>51</v>
      </c>
      <c r="E95" s="130">
        <v>13</v>
      </c>
      <c r="F95" s="130">
        <v>2</v>
      </c>
      <c r="G95" s="130">
        <v>167</v>
      </c>
      <c r="H95" s="130">
        <v>2</v>
      </c>
      <c r="I95" s="130">
        <v>0</v>
      </c>
      <c r="J95" s="130">
        <v>0</v>
      </c>
      <c r="K95" s="130">
        <v>2</v>
      </c>
      <c r="L95" s="130">
        <v>0</v>
      </c>
      <c r="M95" s="130">
        <v>0</v>
      </c>
      <c r="N95" s="130">
        <v>0</v>
      </c>
      <c r="O95" s="131">
        <v>385</v>
      </c>
    </row>
    <row r="96" spans="1:15" ht="13" x14ac:dyDescent="0.2">
      <c r="A96" s="27" t="s">
        <v>116</v>
      </c>
      <c r="B96" s="64">
        <f t="shared" si="17"/>
        <v>56</v>
      </c>
      <c r="C96" s="143">
        <v>0</v>
      </c>
      <c r="D96" s="130">
        <v>10</v>
      </c>
      <c r="E96" s="130">
        <v>0</v>
      </c>
      <c r="F96" s="130">
        <v>0</v>
      </c>
      <c r="G96" s="130">
        <v>19</v>
      </c>
      <c r="H96" s="130">
        <v>0</v>
      </c>
      <c r="I96" s="130">
        <v>0</v>
      </c>
      <c r="J96" s="130">
        <v>1</v>
      </c>
      <c r="K96" s="130">
        <v>0</v>
      </c>
      <c r="L96" s="130">
        <v>0</v>
      </c>
      <c r="M96" s="130">
        <v>0</v>
      </c>
      <c r="N96" s="130">
        <v>0</v>
      </c>
      <c r="O96" s="131">
        <v>26</v>
      </c>
    </row>
    <row r="97" spans="1:15" ht="13" x14ac:dyDescent="0.2">
      <c r="A97" s="34" t="s">
        <v>117</v>
      </c>
      <c r="B97" s="64">
        <f t="shared" si="17"/>
        <v>422</v>
      </c>
      <c r="C97" s="133">
        <v>192</v>
      </c>
      <c r="D97" s="134">
        <v>48</v>
      </c>
      <c r="E97" s="134">
        <v>0</v>
      </c>
      <c r="F97" s="134">
        <v>1</v>
      </c>
      <c r="G97" s="134">
        <v>55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34">
        <v>0</v>
      </c>
      <c r="O97" s="135">
        <v>126</v>
      </c>
    </row>
    <row r="98" spans="1:15" ht="13" x14ac:dyDescent="0.2">
      <c r="A98" s="161" t="s">
        <v>118</v>
      </c>
      <c r="B98" s="67">
        <f>SUM(B99:B104)</f>
        <v>1014</v>
      </c>
      <c r="C98" s="53">
        <f t="shared" ref="C98:O98" si="18">SUM(C99:C104)</f>
        <v>162</v>
      </c>
      <c r="D98" s="51">
        <f t="shared" si="18"/>
        <v>117</v>
      </c>
      <c r="E98" s="51">
        <f>SUM(E99:E104)</f>
        <v>0</v>
      </c>
      <c r="F98" s="51">
        <f t="shared" si="18"/>
        <v>12</v>
      </c>
      <c r="G98" s="51">
        <f t="shared" si="18"/>
        <v>468</v>
      </c>
      <c r="H98" s="51">
        <f t="shared" si="18"/>
        <v>3</v>
      </c>
      <c r="I98" s="51">
        <f t="shared" si="18"/>
        <v>6</v>
      </c>
      <c r="J98" s="51">
        <f t="shared" si="18"/>
        <v>3</v>
      </c>
      <c r="K98" s="51">
        <f t="shared" si="18"/>
        <v>16</v>
      </c>
      <c r="L98" s="51">
        <f t="shared" si="18"/>
        <v>0</v>
      </c>
      <c r="M98" s="51">
        <f t="shared" si="18"/>
        <v>0</v>
      </c>
      <c r="N98" s="51">
        <f t="shared" si="18"/>
        <v>0</v>
      </c>
      <c r="O98" s="52">
        <f t="shared" si="18"/>
        <v>227</v>
      </c>
    </row>
    <row r="99" spans="1:15" ht="13" x14ac:dyDescent="0.2">
      <c r="A99" s="27" t="s">
        <v>119</v>
      </c>
      <c r="B99" s="64">
        <f t="shared" ref="B99:B104" si="19">SUM(C99:O99)</f>
        <v>249</v>
      </c>
      <c r="C99" s="143">
        <v>6</v>
      </c>
      <c r="D99" s="130">
        <v>9</v>
      </c>
      <c r="E99" s="130">
        <v>0</v>
      </c>
      <c r="F99" s="130">
        <v>12</v>
      </c>
      <c r="G99" s="130">
        <v>64</v>
      </c>
      <c r="H99" s="130">
        <v>3</v>
      </c>
      <c r="I99" s="130">
        <v>0</v>
      </c>
      <c r="J99" s="130">
        <v>1</v>
      </c>
      <c r="K99" s="130">
        <v>3</v>
      </c>
      <c r="L99" s="130">
        <v>0</v>
      </c>
      <c r="M99" s="130">
        <v>0</v>
      </c>
      <c r="N99" s="130">
        <v>0</v>
      </c>
      <c r="O99" s="131">
        <v>151</v>
      </c>
    </row>
    <row r="100" spans="1:15" ht="13" x14ac:dyDescent="0.2">
      <c r="A100" s="27" t="s">
        <v>120</v>
      </c>
      <c r="B100" s="64">
        <f t="shared" si="19"/>
        <v>120</v>
      </c>
      <c r="C100" s="143">
        <v>0</v>
      </c>
      <c r="D100" s="130">
        <v>38</v>
      </c>
      <c r="E100" s="130">
        <v>0</v>
      </c>
      <c r="F100" s="130">
        <v>0</v>
      </c>
      <c r="G100" s="130">
        <v>59</v>
      </c>
      <c r="H100" s="130">
        <v>0</v>
      </c>
      <c r="I100" s="130">
        <v>0</v>
      </c>
      <c r="J100" s="130">
        <v>2</v>
      </c>
      <c r="K100" s="130">
        <v>0</v>
      </c>
      <c r="L100" s="130">
        <v>0</v>
      </c>
      <c r="M100" s="130">
        <v>0</v>
      </c>
      <c r="N100" s="130">
        <v>0</v>
      </c>
      <c r="O100" s="131">
        <v>21</v>
      </c>
    </row>
    <row r="101" spans="1:15" ht="13" x14ac:dyDescent="0.2">
      <c r="A101" s="27" t="s">
        <v>121</v>
      </c>
      <c r="B101" s="64">
        <f t="shared" si="19"/>
        <v>20</v>
      </c>
      <c r="C101" s="143">
        <v>0</v>
      </c>
      <c r="D101" s="130">
        <v>0</v>
      </c>
      <c r="E101" s="130">
        <v>0</v>
      </c>
      <c r="F101" s="130">
        <v>0</v>
      </c>
      <c r="G101" s="130">
        <v>10</v>
      </c>
      <c r="H101" s="130">
        <v>0</v>
      </c>
      <c r="I101" s="130">
        <v>0</v>
      </c>
      <c r="J101" s="130">
        <v>0</v>
      </c>
      <c r="K101" s="130">
        <v>0</v>
      </c>
      <c r="L101" s="130">
        <v>0</v>
      </c>
      <c r="M101" s="130">
        <v>0</v>
      </c>
      <c r="N101" s="130">
        <v>0</v>
      </c>
      <c r="O101" s="131">
        <v>10</v>
      </c>
    </row>
    <row r="102" spans="1:15" ht="13" x14ac:dyDescent="0.2">
      <c r="A102" s="27" t="s">
        <v>281</v>
      </c>
      <c r="B102" s="64">
        <f t="shared" si="19"/>
        <v>395</v>
      </c>
      <c r="C102" s="143">
        <v>107</v>
      </c>
      <c r="D102" s="130">
        <v>17</v>
      </c>
      <c r="E102" s="130">
        <v>0</v>
      </c>
      <c r="F102" s="130">
        <v>0</v>
      </c>
      <c r="G102" s="130">
        <v>262</v>
      </c>
      <c r="H102" s="130">
        <v>0</v>
      </c>
      <c r="I102" s="130">
        <v>0</v>
      </c>
      <c r="J102" s="130">
        <v>0</v>
      </c>
      <c r="K102" s="130">
        <v>9</v>
      </c>
      <c r="L102" s="130">
        <v>0</v>
      </c>
      <c r="M102" s="130">
        <v>0</v>
      </c>
      <c r="N102" s="130">
        <v>0</v>
      </c>
      <c r="O102" s="131">
        <v>0</v>
      </c>
    </row>
    <row r="103" spans="1:15" ht="13" x14ac:dyDescent="0.2">
      <c r="A103" s="27" t="s">
        <v>122</v>
      </c>
      <c r="B103" s="64">
        <f t="shared" si="19"/>
        <v>213</v>
      </c>
      <c r="C103" s="143">
        <v>49</v>
      </c>
      <c r="D103" s="130">
        <v>52</v>
      </c>
      <c r="E103" s="130">
        <v>0</v>
      </c>
      <c r="F103" s="130">
        <v>0</v>
      </c>
      <c r="G103" s="130">
        <v>71</v>
      </c>
      <c r="H103" s="130">
        <v>0</v>
      </c>
      <c r="I103" s="130">
        <v>0</v>
      </c>
      <c r="J103" s="130">
        <v>0</v>
      </c>
      <c r="K103" s="130">
        <v>4</v>
      </c>
      <c r="L103" s="130">
        <v>0</v>
      </c>
      <c r="M103" s="130">
        <v>0</v>
      </c>
      <c r="N103" s="130">
        <v>0</v>
      </c>
      <c r="O103" s="131">
        <v>37</v>
      </c>
    </row>
    <row r="104" spans="1:15" ht="13" x14ac:dyDescent="0.2">
      <c r="A104" s="34" t="s">
        <v>123</v>
      </c>
      <c r="B104" s="64">
        <f t="shared" si="19"/>
        <v>17</v>
      </c>
      <c r="C104" s="133">
        <v>0</v>
      </c>
      <c r="D104" s="134">
        <v>1</v>
      </c>
      <c r="E104" s="134">
        <v>0</v>
      </c>
      <c r="F104" s="134">
        <v>0</v>
      </c>
      <c r="G104" s="134">
        <v>2</v>
      </c>
      <c r="H104" s="134">
        <v>0</v>
      </c>
      <c r="I104" s="134">
        <v>6</v>
      </c>
      <c r="J104" s="134">
        <v>0</v>
      </c>
      <c r="K104" s="134">
        <v>0</v>
      </c>
      <c r="L104" s="134">
        <v>0</v>
      </c>
      <c r="M104" s="134">
        <v>0</v>
      </c>
      <c r="N104" s="134">
        <v>0</v>
      </c>
      <c r="O104" s="134">
        <v>8</v>
      </c>
    </row>
    <row r="105" spans="1:15" ht="13" x14ac:dyDescent="0.2">
      <c r="A105" s="161" t="s">
        <v>124</v>
      </c>
      <c r="B105" s="67">
        <f>SUM(B106:B107)</f>
        <v>573</v>
      </c>
      <c r="C105" s="53">
        <f t="shared" ref="C105:O105" si="20">SUM(C106:C107)</f>
        <v>7</v>
      </c>
      <c r="D105" s="51">
        <f t="shared" si="20"/>
        <v>17</v>
      </c>
      <c r="E105" s="51">
        <f t="shared" si="20"/>
        <v>0</v>
      </c>
      <c r="F105" s="51">
        <f t="shared" si="20"/>
        <v>2</v>
      </c>
      <c r="G105" s="51">
        <f t="shared" si="20"/>
        <v>176</v>
      </c>
      <c r="H105" s="51">
        <f t="shared" si="20"/>
        <v>0</v>
      </c>
      <c r="I105" s="51">
        <f t="shared" si="20"/>
        <v>90</v>
      </c>
      <c r="J105" s="51">
        <f t="shared" si="20"/>
        <v>0</v>
      </c>
      <c r="K105" s="51">
        <f t="shared" si="20"/>
        <v>3</v>
      </c>
      <c r="L105" s="51">
        <f t="shared" si="20"/>
        <v>0</v>
      </c>
      <c r="M105" s="51">
        <f t="shared" si="20"/>
        <v>0</v>
      </c>
      <c r="N105" s="51">
        <f t="shared" si="20"/>
        <v>0</v>
      </c>
      <c r="O105" s="52">
        <f t="shared" si="20"/>
        <v>278</v>
      </c>
    </row>
    <row r="106" spans="1:15" ht="13" x14ac:dyDescent="0.2">
      <c r="A106" s="27" t="s">
        <v>125</v>
      </c>
      <c r="B106" s="64">
        <f>SUM(C106:O106)</f>
        <v>481</v>
      </c>
      <c r="C106" s="143">
        <v>2</v>
      </c>
      <c r="D106" s="130">
        <v>6</v>
      </c>
      <c r="E106" s="130">
        <v>0</v>
      </c>
      <c r="F106" s="130">
        <v>2</v>
      </c>
      <c r="G106" s="130">
        <v>141</v>
      </c>
      <c r="H106" s="130">
        <v>0</v>
      </c>
      <c r="I106" s="130">
        <v>90</v>
      </c>
      <c r="J106" s="130">
        <v>0</v>
      </c>
      <c r="K106" s="130">
        <v>3</v>
      </c>
      <c r="L106" s="130">
        <v>0</v>
      </c>
      <c r="M106" s="130">
        <v>0</v>
      </c>
      <c r="N106" s="130">
        <v>0</v>
      </c>
      <c r="O106" s="131">
        <v>237</v>
      </c>
    </row>
    <row r="107" spans="1:15" ht="13.5" thickBot="1" x14ac:dyDescent="0.25">
      <c r="A107" s="28" t="s">
        <v>126</v>
      </c>
      <c r="B107" s="149">
        <f>SUM(C107:O107)</f>
        <v>92</v>
      </c>
      <c r="C107" s="159">
        <v>5</v>
      </c>
      <c r="D107" s="140">
        <v>11</v>
      </c>
      <c r="E107" s="140">
        <v>0</v>
      </c>
      <c r="F107" s="140">
        <v>0</v>
      </c>
      <c r="G107" s="140">
        <v>35</v>
      </c>
      <c r="H107" s="140">
        <v>0</v>
      </c>
      <c r="I107" s="140">
        <v>0</v>
      </c>
      <c r="J107" s="140">
        <v>0</v>
      </c>
      <c r="K107" s="140">
        <v>0</v>
      </c>
      <c r="L107" s="140">
        <v>0</v>
      </c>
      <c r="M107" s="140">
        <v>0</v>
      </c>
      <c r="N107" s="140">
        <v>0</v>
      </c>
      <c r="O107" s="142">
        <v>41</v>
      </c>
    </row>
  </sheetData>
  <phoneticPr fontId="2"/>
  <pageMargins left="0.7" right="0.7" top="0.75" bottom="0.75" header="0.3" footer="0.3"/>
  <pageSetup paperSize="9" scale="96" orientation="portrait" r:id="rId1"/>
  <headerFooter alignWithMargins="0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1"/>
  <sheetViews>
    <sheetView view="pageBreakPreview" zoomScale="115" zoomScaleNormal="130" zoomScaleSheetLayoutView="115" workbookViewId="0">
      <selection activeCell="A2" sqref="A2:D3"/>
    </sheetView>
  </sheetViews>
  <sheetFormatPr defaultColWidth="5.1796875" defaultRowHeight="7.5" x14ac:dyDescent="0.15"/>
  <cols>
    <col min="1" max="1" width="0.36328125" style="26" customWidth="1"/>
    <col min="2" max="2" width="0.453125" style="26" customWidth="1"/>
    <col min="3" max="3" width="8.36328125" style="26" customWidth="1"/>
    <col min="4" max="4" width="0.36328125" style="26" customWidth="1"/>
    <col min="5" max="5" width="4.81640625" style="26" customWidth="1"/>
    <col min="6" max="6" width="6.81640625" style="26" customWidth="1"/>
    <col min="7" max="7" width="4.81640625" style="26" customWidth="1"/>
    <col min="8" max="8" width="6.81640625" style="26" customWidth="1"/>
    <col min="9" max="9" width="4.81640625" style="26" customWidth="1"/>
    <col min="10" max="10" width="6.81640625" style="26" customWidth="1"/>
    <col min="11" max="11" width="4.81640625" style="26" customWidth="1"/>
    <col min="12" max="12" width="6.81640625" style="26" customWidth="1"/>
    <col min="13" max="13" width="4.81640625" style="26" customWidth="1"/>
    <col min="14" max="14" width="6.81640625" style="26" customWidth="1"/>
    <col min="15" max="15" width="4.81640625" style="26" customWidth="1"/>
    <col min="16" max="16" width="6.81640625" style="26" customWidth="1"/>
    <col min="17" max="17" width="4.81640625" style="26" customWidth="1"/>
    <col min="18" max="18" width="6.81640625" style="26" customWidth="1"/>
    <col min="19" max="16384" width="5.1796875" style="26"/>
  </cols>
  <sheetData>
    <row r="1" spans="1:18" s="162" customFormat="1" ht="18.75" customHeight="1" thickBot="1" x14ac:dyDescent="0.35">
      <c r="C1" s="199" t="s">
        <v>137</v>
      </c>
      <c r="R1" s="19" t="s">
        <v>138</v>
      </c>
    </row>
    <row r="2" spans="1:18" ht="20.399999999999999" customHeight="1" x14ac:dyDescent="0.15">
      <c r="A2" s="242" t="s">
        <v>139</v>
      </c>
      <c r="B2" s="243"/>
      <c r="C2" s="243"/>
      <c r="D2" s="243"/>
      <c r="E2" s="253" t="s">
        <v>140</v>
      </c>
      <c r="F2" s="252"/>
      <c r="G2" s="254" t="s">
        <v>141</v>
      </c>
      <c r="H2" s="251"/>
      <c r="I2" s="251" t="s">
        <v>142</v>
      </c>
      <c r="J2" s="251"/>
      <c r="K2" s="255" t="s">
        <v>239</v>
      </c>
      <c r="L2" s="256"/>
      <c r="M2" s="255" t="s">
        <v>238</v>
      </c>
      <c r="N2" s="256"/>
      <c r="O2" s="250" t="s">
        <v>240</v>
      </c>
      <c r="P2" s="251"/>
      <c r="Q2" s="251" t="s">
        <v>143</v>
      </c>
      <c r="R2" s="252"/>
    </row>
    <row r="3" spans="1:18" ht="10.5" customHeight="1" thickBot="1" x14ac:dyDescent="0.2">
      <c r="A3" s="244"/>
      <c r="B3" s="245"/>
      <c r="C3" s="245"/>
      <c r="D3" s="245"/>
      <c r="E3" s="20" t="s">
        <v>144</v>
      </c>
      <c r="F3" s="21" t="s">
        <v>145</v>
      </c>
      <c r="G3" s="22" t="s">
        <v>144</v>
      </c>
      <c r="H3" s="23" t="s">
        <v>145</v>
      </c>
      <c r="I3" s="23" t="s">
        <v>144</v>
      </c>
      <c r="J3" s="23" t="s">
        <v>145</v>
      </c>
      <c r="K3" s="23" t="s">
        <v>144</v>
      </c>
      <c r="L3" s="23" t="s">
        <v>145</v>
      </c>
      <c r="M3" s="23" t="s">
        <v>144</v>
      </c>
      <c r="N3" s="23" t="s">
        <v>145</v>
      </c>
      <c r="O3" s="23" t="s">
        <v>144</v>
      </c>
      <c r="P3" s="23" t="s">
        <v>145</v>
      </c>
      <c r="Q3" s="23" t="s">
        <v>144</v>
      </c>
      <c r="R3" s="21" t="s">
        <v>145</v>
      </c>
    </row>
    <row r="4" spans="1:18" ht="10.5" customHeight="1" x14ac:dyDescent="0.15">
      <c r="A4" s="31"/>
      <c r="B4" s="258" t="s">
        <v>146</v>
      </c>
      <c r="C4" s="258"/>
      <c r="D4" s="24"/>
      <c r="E4" s="71">
        <f t="shared" ref="E4:R4" si="0">SUM(E6+E26+E48+E72+E82+E108+E144+E170+E184+E198+E214)</f>
        <v>274853</v>
      </c>
      <c r="F4" s="72">
        <f t="shared" si="0"/>
        <v>27179517.726198889</v>
      </c>
      <c r="G4" s="73">
        <f t="shared" si="0"/>
        <v>40819</v>
      </c>
      <c r="H4" s="74">
        <f t="shared" si="0"/>
        <v>2038504.5136798669</v>
      </c>
      <c r="I4" s="74">
        <f t="shared" si="0"/>
        <v>53844</v>
      </c>
      <c r="J4" s="74">
        <f t="shared" si="0"/>
        <v>704320.03179703385</v>
      </c>
      <c r="K4" s="74">
        <f t="shared" si="0"/>
        <v>19372</v>
      </c>
      <c r="L4" s="74">
        <f t="shared" si="0"/>
        <v>5975131.8129882785</v>
      </c>
      <c r="M4" s="74">
        <f t="shared" si="0"/>
        <v>54713</v>
      </c>
      <c r="N4" s="74">
        <f t="shared" si="0"/>
        <v>10611747.242008295</v>
      </c>
      <c r="O4" s="74">
        <f t="shared" si="0"/>
        <v>61046</v>
      </c>
      <c r="P4" s="74">
        <f t="shared" si="0"/>
        <v>7420539.1211839216</v>
      </c>
      <c r="Q4" s="74">
        <f t="shared" si="0"/>
        <v>45059</v>
      </c>
      <c r="R4" s="72">
        <f t="shared" si="0"/>
        <v>429275.00454149436</v>
      </c>
    </row>
    <row r="5" spans="1:18" ht="10.5" customHeight="1" thickBot="1" x14ac:dyDescent="0.2">
      <c r="A5" s="163"/>
      <c r="B5" s="246"/>
      <c r="C5" s="246"/>
      <c r="D5" s="25"/>
      <c r="E5" s="75">
        <f t="shared" ref="E5:R5" si="1">SUM(E7+E27+E49+E73+E83+E109+E145+E171+E185+E199+E215)</f>
        <v>160172</v>
      </c>
      <c r="F5" s="76">
        <f t="shared" si="1"/>
        <v>382108829.66026294</v>
      </c>
      <c r="G5" s="77">
        <f t="shared" si="1"/>
        <v>31375</v>
      </c>
      <c r="H5" s="78">
        <f t="shared" si="1"/>
        <v>89849218.340291798</v>
      </c>
      <c r="I5" s="78">
        <f t="shared" si="1"/>
        <v>27333</v>
      </c>
      <c r="J5" s="78">
        <f t="shared" si="1"/>
        <v>12686367.519132204</v>
      </c>
      <c r="K5" s="78">
        <f t="shared" si="1"/>
        <v>8305</v>
      </c>
      <c r="L5" s="78">
        <f t="shared" si="1"/>
        <v>166654858.42180613</v>
      </c>
      <c r="M5" s="78">
        <f t="shared" si="1"/>
        <v>41494</v>
      </c>
      <c r="N5" s="78">
        <f t="shared" si="1"/>
        <v>57121994.832675077</v>
      </c>
      <c r="O5" s="78">
        <f t="shared" si="1"/>
        <v>37633</v>
      </c>
      <c r="P5" s="78">
        <f t="shared" si="1"/>
        <v>52862745.428683534</v>
      </c>
      <c r="Q5" s="78">
        <f t="shared" si="1"/>
        <v>14032</v>
      </c>
      <c r="R5" s="76">
        <f t="shared" si="1"/>
        <v>2933645.1176741654</v>
      </c>
    </row>
    <row r="6" spans="1:18" ht="10.5" customHeight="1" x14ac:dyDescent="0.15">
      <c r="A6" s="30"/>
      <c r="B6" s="239" t="s">
        <v>16</v>
      </c>
      <c r="C6" s="239"/>
      <c r="E6" s="79">
        <f>SUM(E8+E10+E12+E14+E16+E18+E20+E22+E24)</f>
        <v>2572</v>
      </c>
      <c r="F6" s="80">
        <f t="shared" ref="F6:R7" si="2">SUM(F8+F10+F12+F14+F16+F18+F20+F22+F24)</f>
        <v>1136143.9548799999</v>
      </c>
      <c r="G6" s="71">
        <f>SUM(G8+G10+G12+G14+G16+G18+G20+G22+G24)</f>
        <v>359</v>
      </c>
      <c r="H6" s="74">
        <f t="shared" si="2"/>
        <v>1784.79612</v>
      </c>
      <c r="I6" s="74">
        <f t="shared" si="2"/>
        <v>198</v>
      </c>
      <c r="J6" s="74">
        <f t="shared" si="2"/>
        <v>2965.4076999999993</v>
      </c>
      <c r="K6" s="74">
        <f t="shared" si="2"/>
        <v>175</v>
      </c>
      <c r="L6" s="74">
        <f t="shared" si="2"/>
        <v>7308.3427200000015</v>
      </c>
      <c r="M6" s="74">
        <f t="shared" si="2"/>
        <v>1191</v>
      </c>
      <c r="N6" s="74">
        <f t="shared" si="2"/>
        <v>864530.34539999999</v>
      </c>
      <c r="O6" s="74">
        <f t="shared" si="2"/>
        <v>443</v>
      </c>
      <c r="P6" s="74">
        <f t="shared" si="2"/>
        <v>256561.97139000002</v>
      </c>
      <c r="Q6" s="74">
        <f t="shared" si="2"/>
        <v>206</v>
      </c>
      <c r="R6" s="81">
        <f t="shared" si="2"/>
        <v>2993.0915500000001</v>
      </c>
    </row>
    <row r="7" spans="1:18" ht="10.5" customHeight="1" x14ac:dyDescent="0.15">
      <c r="A7" s="30"/>
      <c r="B7" s="241"/>
      <c r="C7" s="241"/>
      <c r="E7" s="82">
        <f>SUM(E9+E11+E13+E15+E17+E19+E21+E23+E25)</f>
        <v>6584</v>
      </c>
      <c r="F7" s="83">
        <f t="shared" si="2"/>
        <v>15404113.788306</v>
      </c>
      <c r="G7" s="84">
        <f t="shared" si="2"/>
        <v>1532</v>
      </c>
      <c r="H7" s="85">
        <f t="shared" si="2"/>
        <v>1757905.2867500002</v>
      </c>
      <c r="I7" s="85">
        <f t="shared" si="2"/>
        <v>366</v>
      </c>
      <c r="J7" s="85">
        <f t="shared" si="2"/>
        <v>136038.93458999999</v>
      </c>
      <c r="K7" s="85">
        <f t="shared" si="2"/>
        <v>228</v>
      </c>
      <c r="L7" s="85">
        <f t="shared" si="2"/>
        <v>5520914.4261600003</v>
      </c>
      <c r="M7" s="85">
        <f t="shared" si="2"/>
        <v>1139</v>
      </c>
      <c r="N7" s="85">
        <f t="shared" si="2"/>
        <v>1326617.62894</v>
      </c>
      <c r="O7" s="85">
        <f t="shared" si="2"/>
        <v>2802</v>
      </c>
      <c r="P7" s="85">
        <f t="shared" si="2"/>
        <v>6567755.644319999</v>
      </c>
      <c r="Q7" s="85">
        <f t="shared" si="2"/>
        <v>517</v>
      </c>
      <c r="R7" s="86">
        <f t="shared" si="2"/>
        <v>94881.867545999979</v>
      </c>
    </row>
    <row r="8" spans="1:18" ht="10.5" customHeight="1" x14ac:dyDescent="0.15">
      <c r="A8" s="30"/>
      <c r="C8" s="239" t="s">
        <v>147</v>
      </c>
      <c r="E8" s="79">
        <f t="shared" ref="E8:F14" si="3">SUM(G8+I8+K8+M8+O8+Q8)</f>
        <v>2</v>
      </c>
      <c r="F8" s="90">
        <f t="shared" si="3"/>
        <v>22.000000000000004</v>
      </c>
      <c r="G8" s="164">
        <v>0</v>
      </c>
      <c r="H8" s="165">
        <v>0</v>
      </c>
      <c r="I8" s="166">
        <v>0</v>
      </c>
      <c r="J8" s="165">
        <v>0</v>
      </c>
      <c r="K8" s="166">
        <v>0</v>
      </c>
      <c r="L8" s="165">
        <v>0</v>
      </c>
      <c r="M8" s="166">
        <v>0</v>
      </c>
      <c r="N8" s="165">
        <v>0</v>
      </c>
      <c r="O8" s="166">
        <v>1</v>
      </c>
      <c r="P8" s="165">
        <v>3.1</v>
      </c>
      <c r="Q8" s="165">
        <v>1</v>
      </c>
      <c r="R8" s="167">
        <v>18.900000000000002</v>
      </c>
    </row>
    <row r="9" spans="1:18" ht="10.5" customHeight="1" x14ac:dyDescent="0.15">
      <c r="A9" s="30"/>
      <c r="C9" s="239"/>
      <c r="E9" s="84">
        <f t="shared" si="3"/>
        <v>90</v>
      </c>
      <c r="F9" s="83">
        <f t="shared" si="3"/>
        <v>25977.863699999998</v>
      </c>
      <c r="G9" s="168">
        <v>5</v>
      </c>
      <c r="H9" s="169">
        <v>1.3096999999999999</v>
      </c>
      <c r="I9" s="169">
        <v>3</v>
      </c>
      <c r="J9" s="169">
        <v>42.84</v>
      </c>
      <c r="K9" s="169">
        <v>0</v>
      </c>
      <c r="L9" s="169">
        <v>0</v>
      </c>
      <c r="M9" s="169">
        <v>0</v>
      </c>
      <c r="N9" s="169">
        <v>0</v>
      </c>
      <c r="O9" s="169">
        <v>61</v>
      </c>
      <c r="P9" s="169">
        <v>25343.913999999997</v>
      </c>
      <c r="Q9" s="169">
        <v>21</v>
      </c>
      <c r="R9" s="170">
        <v>589.79999999999995</v>
      </c>
    </row>
    <row r="10" spans="1:18" ht="10.5" customHeight="1" x14ac:dyDescent="0.15">
      <c r="A10" s="30"/>
      <c r="C10" s="239" t="s">
        <v>280</v>
      </c>
      <c r="E10" s="79">
        <f>SUM(G10+I10+K10+M10+O10+Q10)</f>
        <v>60</v>
      </c>
      <c r="F10" s="90">
        <f>SUM(H10+J10+L10+N10+P10+R10)</f>
        <v>71826</v>
      </c>
      <c r="G10" s="164">
        <v>0</v>
      </c>
      <c r="H10" s="165">
        <v>0</v>
      </c>
      <c r="I10" s="166">
        <v>0</v>
      </c>
      <c r="J10" s="165">
        <v>0</v>
      </c>
      <c r="K10" s="166">
        <v>0</v>
      </c>
      <c r="L10" s="165">
        <v>0</v>
      </c>
      <c r="M10" s="166">
        <v>42</v>
      </c>
      <c r="N10" s="165">
        <v>44044</v>
      </c>
      <c r="O10" s="166">
        <v>18</v>
      </c>
      <c r="P10" s="165">
        <v>27782</v>
      </c>
      <c r="Q10" s="165">
        <v>0</v>
      </c>
      <c r="R10" s="167">
        <v>0</v>
      </c>
    </row>
    <row r="11" spans="1:18" ht="10.5" customHeight="1" x14ac:dyDescent="0.15">
      <c r="A11" s="30"/>
      <c r="C11" s="239"/>
      <c r="E11" s="84">
        <f>SUM(G11+I11+K11+M11+O11+Q11)</f>
        <v>461</v>
      </c>
      <c r="F11" s="83">
        <f>SUM(H11+J11+L11+N11+P11+R11)</f>
        <v>1972712.0944000001</v>
      </c>
      <c r="G11" s="168">
        <v>267</v>
      </c>
      <c r="H11" s="169">
        <v>1382771.97</v>
      </c>
      <c r="I11" s="169">
        <v>0</v>
      </c>
      <c r="J11" s="169">
        <v>0</v>
      </c>
      <c r="K11" s="169">
        <v>0</v>
      </c>
      <c r="L11" s="169">
        <v>0</v>
      </c>
      <c r="M11" s="169">
        <v>44</v>
      </c>
      <c r="N11" s="169">
        <v>77938</v>
      </c>
      <c r="O11" s="169">
        <v>149</v>
      </c>
      <c r="P11" s="169">
        <v>512000.95400000003</v>
      </c>
      <c r="Q11" s="169">
        <v>1</v>
      </c>
      <c r="R11" s="170">
        <v>1.1704000000000001</v>
      </c>
    </row>
    <row r="12" spans="1:18" ht="10.5" customHeight="1" x14ac:dyDescent="0.15">
      <c r="A12" s="30"/>
      <c r="C12" s="239" t="s">
        <v>148</v>
      </c>
      <c r="E12" s="79">
        <f t="shared" si="3"/>
        <v>61</v>
      </c>
      <c r="F12" s="90">
        <f t="shared" si="3"/>
        <v>88951</v>
      </c>
      <c r="G12" s="164">
        <v>0</v>
      </c>
      <c r="H12" s="165">
        <v>0</v>
      </c>
      <c r="I12" s="166">
        <v>0</v>
      </c>
      <c r="J12" s="165">
        <v>0</v>
      </c>
      <c r="K12" s="166">
        <v>0</v>
      </c>
      <c r="L12" s="165">
        <v>0</v>
      </c>
      <c r="M12" s="166">
        <v>51</v>
      </c>
      <c r="N12" s="165">
        <v>72416</v>
      </c>
      <c r="O12" s="166">
        <v>10</v>
      </c>
      <c r="P12" s="165">
        <v>16535</v>
      </c>
      <c r="Q12" s="165">
        <v>0</v>
      </c>
      <c r="R12" s="167">
        <v>0</v>
      </c>
    </row>
    <row r="13" spans="1:18" ht="10.5" customHeight="1" x14ac:dyDescent="0.15">
      <c r="A13" s="30"/>
      <c r="C13" s="239"/>
      <c r="E13" s="84">
        <f t="shared" si="3"/>
        <v>110</v>
      </c>
      <c r="F13" s="83">
        <f t="shared" si="3"/>
        <v>306156</v>
      </c>
      <c r="G13" s="168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14</v>
      </c>
      <c r="N13" s="169">
        <v>29554</v>
      </c>
      <c r="O13" s="169">
        <v>94</v>
      </c>
      <c r="P13" s="169">
        <v>276601</v>
      </c>
      <c r="Q13" s="169">
        <v>2</v>
      </c>
      <c r="R13" s="170">
        <v>1</v>
      </c>
    </row>
    <row r="14" spans="1:18" ht="10.5" customHeight="1" x14ac:dyDescent="0.15">
      <c r="A14" s="30"/>
      <c r="C14" s="239" t="s">
        <v>149</v>
      </c>
      <c r="E14" s="79">
        <f t="shared" si="3"/>
        <v>229</v>
      </c>
      <c r="F14" s="90">
        <f t="shared" si="3"/>
        <v>27569.642</v>
      </c>
      <c r="G14" s="164">
        <v>98</v>
      </c>
      <c r="H14" s="165">
        <v>65.721999999999994</v>
      </c>
      <c r="I14" s="166">
        <v>0</v>
      </c>
      <c r="J14" s="165">
        <v>0</v>
      </c>
      <c r="K14" s="166">
        <v>0</v>
      </c>
      <c r="L14" s="165">
        <v>0</v>
      </c>
      <c r="M14" s="166">
        <v>98</v>
      </c>
      <c r="N14" s="165">
        <v>16284.38</v>
      </c>
      <c r="O14" s="166">
        <v>33</v>
      </c>
      <c r="P14" s="165">
        <v>11219.54</v>
      </c>
      <c r="Q14" s="165">
        <v>0</v>
      </c>
      <c r="R14" s="167">
        <v>0</v>
      </c>
    </row>
    <row r="15" spans="1:18" ht="10.5" customHeight="1" x14ac:dyDescent="0.15">
      <c r="A15" s="30"/>
      <c r="C15" s="239"/>
      <c r="E15" s="84">
        <f>SUM(G15+I15+K15+M15+O15+Q15)</f>
        <v>960</v>
      </c>
      <c r="F15" s="83">
        <f>0+SUM(H15+J15+L15+N15+P15+R15)</f>
        <v>75131.145999999993</v>
      </c>
      <c r="G15" s="168">
        <v>442</v>
      </c>
      <c r="H15" s="169">
        <v>5253.3019999999997</v>
      </c>
      <c r="I15" s="169">
        <v>0</v>
      </c>
      <c r="J15" s="169">
        <v>0</v>
      </c>
      <c r="K15" s="169">
        <v>0</v>
      </c>
      <c r="L15" s="169">
        <v>0</v>
      </c>
      <c r="M15" s="169">
        <v>55</v>
      </c>
      <c r="N15" s="169">
        <v>4363.1000000000004</v>
      </c>
      <c r="O15" s="169">
        <v>461</v>
      </c>
      <c r="P15" s="169">
        <v>65511.85</v>
      </c>
      <c r="Q15" s="169">
        <v>2</v>
      </c>
      <c r="R15" s="170">
        <v>2.8940000000000001</v>
      </c>
    </row>
    <row r="16" spans="1:18" ht="10.5" customHeight="1" x14ac:dyDescent="0.15">
      <c r="A16" s="30"/>
      <c r="C16" s="239" t="s">
        <v>150</v>
      </c>
      <c r="E16" s="79">
        <f>SUM(G16+I16+K16+M16+O16+Q16)</f>
        <v>368</v>
      </c>
      <c r="F16" s="90">
        <f t="shared" ref="F16:F25" si="4">SUM(H16+J16+L16+N16+P16+R16)</f>
        <v>85677</v>
      </c>
      <c r="G16" s="164">
        <v>58</v>
      </c>
      <c r="H16" s="165">
        <v>245</v>
      </c>
      <c r="I16" s="166">
        <v>60</v>
      </c>
      <c r="J16" s="165">
        <v>194</v>
      </c>
      <c r="K16" s="166">
        <v>0</v>
      </c>
      <c r="L16" s="165">
        <v>0</v>
      </c>
      <c r="M16" s="166">
        <v>193</v>
      </c>
      <c r="N16" s="165">
        <v>63635</v>
      </c>
      <c r="O16" s="171">
        <v>49</v>
      </c>
      <c r="P16" s="165">
        <v>21571</v>
      </c>
      <c r="Q16" s="165">
        <v>8</v>
      </c>
      <c r="R16" s="167">
        <v>32</v>
      </c>
    </row>
    <row r="17" spans="1:18" ht="10.5" customHeight="1" x14ac:dyDescent="0.15">
      <c r="A17" s="30"/>
      <c r="C17" s="239"/>
      <c r="E17" s="84">
        <f>0+SUM(G17+I17+K17+M17+O17+Q17)</f>
        <v>1007</v>
      </c>
      <c r="F17" s="83">
        <f t="shared" si="4"/>
        <v>554560</v>
      </c>
      <c r="G17" s="168">
        <v>234</v>
      </c>
      <c r="H17" s="172">
        <v>53509</v>
      </c>
      <c r="I17" s="169">
        <v>36</v>
      </c>
      <c r="J17" s="172">
        <v>224</v>
      </c>
      <c r="K17" s="169">
        <v>0</v>
      </c>
      <c r="L17" s="172">
        <v>0</v>
      </c>
      <c r="M17" s="169">
        <v>278</v>
      </c>
      <c r="N17" s="172">
        <v>49826</v>
      </c>
      <c r="O17" s="169">
        <v>190</v>
      </c>
      <c r="P17" s="172">
        <v>448112</v>
      </c>
      <c r="Q17" s="172">
        <v>269</v>
      </c>
      <c r="R17" s="170">
        <v>2889</v>
      </c>
    </row>
    <row r="18" spans="1:18" ht="10.5" customHeight="1" x14ac:dyDescent="0.15">
      <c r="A18" s="30"/>
      <c r="C18" s="239" t="s">
        <v>151</v>
      </c>
      <c r="E18" s="79">
        <f t="shared" ref="E18:E25" si="5">SUM(G18+I18+K18+M18+O18+Q18)</f>
        <v>19</v>
      </c>
      <c r="F18" s="90">
        <f t="shared" si="4"/>
        <v>17558</v>
      </c>
      <c r="G18" s="164">
        <v>1</v>
      </c>
      <c r="H18" s="165">
        <v>410</v>
      </c>
      <c r="I18" s="166">
        <v>0</v>
      </c>
      <c r="J18" s="165">
        <v>0</v>
      </c>
      <c r="K18" s="166">
        <v>0</v>
      </c>
      <c r="L18" s="165">
        <v>0</v>
      </c>
      <c r="M18" s="166">
        <v>12</v>
      </c>
      <c r="N18" s="165">
        <v>9546</v>
      </c>
      <c r="O18" s="166">
        <v>6</v>
      </c>
      <c r="P18" s="165">
        <v>7602</v>
      </c>
      <c r="Q18" s="165">
        <v>0</v>
      </c>
      <c r="R18" s="167">
        <v>0</v>
      </c>
    </row>
    <row r="19" spans="1:18" ht="10.5" customHeight="1" x14ac:dyDescent="0.15">
      <c r="A19" s="30"/>
      <c r="C19" s="239"/>
      <c r="E19" s="84">
        <f t="shared" si="5"/>
        <v>235</v>
      </c>
      <c r="F19" s="83">
        <f t="shared" si="4"/>
        <v>749267.68218600005</v>
      </c>
      <c r="G19" s="168">
        <v>37</v>
      </c>
      <c r="H19" s="169">
        <v>27645.441999999999</v>
      </c>
      <c r="I19" s="169">
        <v>7</v>
      </c>
      <c r="J19" s="169">
        <v>3610</v>
      </c>
      <c r="K19" s="169">
        <v>0</v>
      </c>
      <c r="L19" s="169">
        <v>0</v>
      </c>
      <c r="M19" s="169">
        <v>34</v>
      </c>
      <c r="N19" s="169">
        <v>30235</v>
      </c>
      <c r="O19" s="169">
        <v>154</v>
      </c>
      <c r="P19" s="169">
        <v>687753.1899</v>
      </c>
      <c r="Q19" s="169">
        <v>3</v>
      </c>
      <c r="R19" s="170">
        <v>24.050286</v>
      </c>
    </row>
    <row r="20" spans="1:18" ht="10.5" customHeight="1" x14ac:dyDescent="0.15">
      <c r="A20" s="30"/>
      <c r="C20" s="239" t="s">
        <v>152</v>
      </c>
      <c r="E20" s="79">
        <f t="shared" si="5"/>
        <v>1559</v>
      </c>
      <c r="F20" s="90">
        <f t="shared" si="4"/>
        <v>630614.01387999998</v>
      </c>
      <c r="G20" s="164">
        <v>200</v>
      </c>
      <c r="H20" s="165">
        <v>1063.51412</v>
      </c>
      <c r="I20" s="166">
        <v>136</v>
      </c>
      <c r="J20" s="165">
        <v>2762.1226999999994</v>
      </c>
      <c r="K20" s="166">
        <v>171</v>
      </c>
      <c r="L20" s="165">
        <v>7291.5827200000012</v>
      </c>
      <c r="M20" s="166">
        <v>575</v>
      </c>
      <c r="N20" s="165">
        <v>483263.48539999995</v>
      </c>
      <c r="O20" s="166">
        <v>284</v>
      </c>
      <c r="P20" s="165">
        <v>133503.25138999999</v>
      </c>
      <c r="Q20" s="165">
        <v>193</v>
      </c>
      <c r="R20" s="167">
        <v>2730.05755</v>
      </c>
    </row>
    <row r="21" spans="1:18" ht="10.5" customHeight="1" x14ac:dyDescent="0.15">
      <c r="A21" s="30"/>
      <c r="C21" s="239"/>
      <c r="E21" s="84">
        <f t="shared" si="5"/>
        <v>2799</v>
      </c>
      <c r="F21" s="83">
        <f t="shared" si="4"/>
        <v>10571634.49752</v>
      </c>
      <c r="G21" s="168">
        <v>425</v>
      </c>
      <c r="H21" s="169">
        <v>182211.26305000024</v>
      </c>
      <c r="I21" s="169">
        <v>271</v>
      </c>
      <c r="J21" s="169">
        <v>95370.334589999984</v>
      </c>
      <c r="K21" s="169">
        <v>220</v>
      </c>
      <c r="L21" s="169">
        <v>5520852.1851599999</v>
      </c>
      <c r="M21" s="169">
        <v>583</v>
      </c>
      <c r="N21" s="169">
        <v>989700.98893999984</v>
      </c>
      <c r="O21" s="169">
        <v>1137</v>
      </c>
      <c r="P21" s="169">
        <v>3697790.696419999</v>
      </c>
      <c r="Q21" s="169">
        <v>163</v>
      </c>
      <c r="R21" s="170">
        <v>85709.029359999971</v>
      </c>
    </row>
    <row r="22" spans="1:18" ht="10.5" customHeight="1" x14ac:dyDescent="0.15">
      <c r="A22" s="30"/>
      <c r="C22" s="239" t="s">
        <v>153</v>
      </c>
      <c r="E22" s="79">
        <f t="shared" si="5"/>
        <v>274</v>
      </c>
      <c r="F22" s="90">
        <f t="shared" si="4"/>
        <v>213926.29899999997</v>
      </c>
      <c r="G22" s="164">
        <v>2</v>
      </c>
      <c r="H22" s="165">
        <v>0.56000000000000005</v>
      </c>
      <c r="I22" s="166">
        <v>2</v>
      </c>
      <c r="J22" s="165">
        <v>9.2850000000000001</v>
      </c>
      <c r="K22" s="166">
        <v>4</v>
      </c>
      <c r="L22" s="165">
        <v>16.760000000000002</v>
      </c>
      <c r="M22" s="166">
        <v>220</v>
      </c>
      <c r="N22" s="165">
        <v>175341.47999999998</v>
      </c>
      <c r="O22" s="166">
        <v>42</v>
      </c>
      <c r="P22" s="165">
        <v>38346.080000000002</v>
      </c>
      <c r="Q22" s="165">
        <v>4</v>
      </c>
      <c r="R22" s="167">
        <v>212.13400000000001</v>
      </c>
    </row>
    <row r="23" spans="1:18" ht="10.5" customHeight="1" x14ac:dyDescent="0.15">
      <c r="A23" s="30"/>
      <c r="C23" s="239"/>
      <c r="E23" s="84">
        <f t="shared" si="5"/>
        <v>922</v>
      </c>
      <c r="F23" s="83">
        <f t="shared" si="4"/>
        <v>1148674.5044999998</v>
      </c>
      <c r="G23" s="168">
        <v>122</v>
      </c>
      <c r="H23" s="169">
        <v>106513</v>
      </c>
      <c r="I23" s="169">
        <v>49</v>
      </c>
      <c r="J23" s="169">
        <v>36791.760000000009</v>
      </c>
      <c r="K23" s="169">
        <v>8</v>
      </c>
      <c r="L23" s="169">
        <v>62.241000000000007</v>
      </c>
      <c r="M23" s="169">
        <v>131</v>
      </c>
      <c r="N23" s="169">
        <v>145000.53999999998</v>
      </c>
      <c r="O23" s="169">
        <v>556</v>
      </c>
      <c r="P23" s="169">
        <v>854642.0399999998</v>
      </c>
      <c r="Q23" s="169">
        <v>56</v>
      </c>
      <c r="R23" s="170">
        <v>5664.9234999999999</v>
      </c>
    </row>
    <row r="24" spans="1:18" ht="10.5" customHeight="1" x14ac:dyDescent="0.15">
      <c r="A24" s="30"/>
      <c r="C24" s="239" t="s">
        <v>154</v>
      </c>
      <c r="E24" s="79">
        <f t="shared" si="5"/>
        <v>0</v>
      </c>
      <c r="F24" s="90">
        <f t="shared" si="4"/>
        <v>0</v>
      </c>
      <c r="G24" s="164">
        <v>0</v>
      </c>
      <c r="H24" s="165">
        <v>0</v>
      </c>
      <c r="I24" s="166">
        <v>0</v>
      </c>
      <c r="J24" s="165">
        <v>0</v>
      </c>
      <c r="K24" s="166">
        <v>0</v>
      </c>
      <c r="L24" s="165">
        <v>0</v>
      </c>
      <c r="M24" s="166">
        <v>0</v>
      </c>
      <c r="N24" s="165">
        <v>0</v>
      </c>
      <c r="O24" s="166">
        <v>0</v>
      </c>
      <c r="P24" s="165">
        <v>0</v>
      </c>
      <c r="Q24" s="165">
        <v>0</v>
      </c>
      <c r="R24" s="167">
        <v>0</v>
      </c>
    </row>
    <row r="25" spans="1:18" ht="10.5" customHeight="1" x14ac:dyDescent="0.15">
      <c r="A25" s="173"/>
      <c r="B25" s="174"/>
      <c r="C25" s="240"/>
      <c r="D25" s="174"/>
      <c r="E25" s="175">
        <f t="shared" si="5"/>
        <v>0</v>
      </c>
      <c r="F25" s="176">
        <f t="shared" si="4"/>
        <v>0</v>
      </c>
      <c r="G25" s="177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>
        <v>0</v>
      </c>
      <c r="O25" s="178">
        <v>0</v>
      </c>
      <c r="P25" s="178">
        <v>0</v>
      </c>
      <c r="Q25" s="178">
        <v>0</v>
      </c>
      <c r="R25" s="179">
        <v>0</v>
      </c>
    </row>
    <row r="26" spans="1:18" ht="10.5" customHeight="1" x14ac:dyDescent="0.15">
      <c r="A26" s="30"/>
      <c r="B26" s="247" t="s">
        <v>155</v>
      </c>
      <c r="C26" s="248"/>
      <c r="E26" s="87">
        <f t="shared" ref="E26:R26" si="6">SUM(E28+E30+E32+E34+E36+E38+E40+E42+E44+E46)</f>
        <v>1954</v>
      </c>
      <c r="F26" s="90">
        <f t="shared" si="6"/>
        <v>1999197.6</v>
      </c>
      <c r="G26" s="88">
        <f t="shared" si="6"/>
        <v>91</v>
      </c>
      <c r="H26" s="88">
        <f t="shared" si="6"/>
        <v>184656.1</v>
      </c>
      <c r="I26" s="88">
        <f t="shared" si="6"/>
        <v>85</v>
      </c>
      <c r="J26" s="88">
        <f t="shared" si="6"/>
        <v>292</v>
      </c>
      <c r="K26" s="88">
        <f t="shared" si="6"/>
        <v>0</v>
      </c>
      <c r="L26" s="88">
        <f t="shared" si="6"/>
        <v>0</v>
      </c>
      <c r="M26" s="88">
        <f t="shared" si="6"/>
        <v>806</v>
      </c>
      <c r="N26" s="88">
        <f t="shared" si="6"/>
        <v>681804.5</v>
      </c>
      <c r="O26" s="88">
        <f t="shared" si="6"/>
        <v>931</v>
      </c>
      <c r="P26" s="88">
        <f t="shared" si="6"/>
        <v>1132166</v>
      </c>
      <c r="Q26" s="88">
        <f t="shared" si="6"/>
        <v>41</v>
      </c>
      <c r="R26" s="89">
        <f t="shared" si="6"/>
        <v>279</v>
      </c>
    </row>
    <row r="27" spans="1:18" ht="10.5" customHeight="1" x14ac:dyDescent="0.15">
      <c r="A27" s="30"/>
      <c r="B27" s="249"/>
      <c r="C27" s="249"/>
      <c r="E27" s="84">
        <f t="shared" ref="E27:R27" si="7">SUM(E29+E31+E33+E35+E37+E39+E41+E43+E45+E47)</f>
        <v>5295</v>
      </c>
      <c r="F27" s="83">
        <f t="shared" si="7"/>
        <v>16682331.4</v>
      </c>
      <c r="G27" s="83">
        <f t="shared" si="7"/>
        <v>1240</v>
      </c>
      <c r="H27" s="83">
        <f t="shared" si="7"/>
        <v>3986064.9</v>
      </c>
      <c r="I27" s="83">
        <f t="shared" si="7"/>
        <v>538</v>
      </c>
      <c r="J27" s="83">
        <f t="shared" si="7"/>
        <v>865549</v>
      </c>
      <c r="K27" s="83">
        <f t="shared" si="7"/>
        <v>108</v>
      </c>
      <c r="L27" s="83">
        <f t="shared" si="7"/>
        <v>6164048</v>
      </c>
      <c r="M27" s="83">
        <f t="shared" si="7"/>
        <v>1370</v>
      </c>
      <c r="N27" s="83">
        <f t="shared" si="7"/>
        <v>2543768.5</v>
      </c>
      <c r="O27" s="83">
        <f t="shared" si="7"/>
        <v>1538</v>
      </c>
      <c r="P27" s="83">
        <f t="shared" si="7"/>
        <v>2979241</v>
      </c>
      <c r="Q27" s="83">
        <f t="shared" si="7"/>
        <v>501</v>
      </c>
      <c r="R27" s="86">
        <f t="shared" si="7"/>
        <v>143660</v>
      </c>
    </row>
    <row r="28" spans="1:18" ht="10.5" customHeight="1" x14ac:dyDescent="0.15">
      <c r="A28" s="30"/>
      <c r="C28" s="239" t="s">
        <v>156</v>
      </c>
      <c r="E28" s="79">
        <f t="shared" ref="E28:F45" si="8">SUM(G28+I28+K28+M28+O28+Q28)</f>
        <v>536</v>
      </c>
      <c r="F28" s="90">
        <f t="shared" si="8"/>
        <v>782465</v>
      </c>
      <c r="G28" s="164">
        <v>15</v>
      </c>
      <c r="H28" s="165">
        <v>184331</v>
      </c>
      <c r="I28" s="166">
        <v>0</v>
      </c>
      <c r="J28" s="165">
        <v>0</v>
      </c>
      <c r="K28" s="166">
        <v>0</v>
      </c>
      <c r="L28" s="165">
        <v>0</v>
      </c>
      <c r="M28" s="166">
        <v>244</v>
      </c>
      <c r="N28" s="165">
        <v>236065</v>
      </c>
      <c r="O28" s="166">
        <v>274</v>
      </c>
      <c r="P28" s="165">
        <v>362045</v>
      </c>
      <c r="Q28" s="165">
        <v>3</v>
      </c>
      <c r="R28" s="167">
        <v>24</v>
      </c>
    </row>
    <row r="29" spans="1:18" ht="10.5" customHeight="1" x14ac:dyDescent="0.15">
      <c r="A29" s="30"/>
      <c r="C29" s="239"/>
      <c r="E29" s="84">
        <f t="shared" si="8"/>
        <v>1779</v>
      </c>
      <c r="F29" s="83">
        <f t="shared" si="8"/>
        <v>10898324</v>
      </c>
      <c r="G29" s="168">
        <v>387</v>
      </c>
      <c r="H29" s="169">
        <v>1650314</v>
      </c>
      <c r="I29" s="169">
        <v>49</v>
      </c>
      <c r="J29" s="169">
        <v>25818</v>
      </c>
      <c r="K29" s="169">
        <v>108</v>
      </c>
      <c r="L29" s="169">
        <v>6164048</v>
      </c>
      <c r="M29" s="169">
        <v>456</v>
      </c>
      <c r="N29" s="169">
        <v>1472880</v>
      </c>
      <c r="O29" s="169">
        <v>666</v>
      </c>
      <c r="P29" s="169">
        <v>1482869</v>
      </c>
      <c r="Q29" s="169">
        <v>113</v>
      </c>
      <c r="R29" s="170">
        <v>102395</v>
      </c>
    </row>
    <row r="30" spans="1:18" ht="10.5" customHeight="1" x14ac:dyDescent="0.15">
      <c r="A30" s="30"/>
      <c r="C30" s="239" t="s">
        <v>157</v>
      </c>
      <c r="E30" s="79">
        <f t="shared" si="8"/>
        <v>16</v>
      </c>
      <c r="F30" s="90">
        <f t="shared" si="8"/>
        <v>24.6</v>
      </c>
      <c r="G30" s="164">
        <v>4</v>
      </c>
      <c r="H30" s="165">
        <v>1.1000000000000001</v>
      </c>
      <c r="I30" s="166">
        <v>0</v>
      </c>
      <c r="J30" s="165">
        <v>0</v>
      </c>
      <c r="K30" s="166">
        <v>0</v>
      </c>
      <c r="L30" s="165">
        <v>0</v>
      </c>
      <c r="M30" s="166">
        <v>5</v>
      </c>
      <c r="N30" s="165">
        <v>10.5</v>
      </c>
      <c r="O30" s="166">
        <v>7</v>
      </c>
      <c r="P30" s="165">
        <v>13</v>
      </c>
      <c r="Q30" s="165">
        <v>0</v>
      </c>
      <c r="R30" s="167">
        <v>0</v>
      </c>
    </row>
    <row r="31" spans="1:18" ht="10.5" customHeight="1" x14ac:dyDescent="0.15">
      <c r="A31" s="30"/>
      <c r="C31" s="239"/>
      <c r="E31" s="84">
        <f t="shared" si="8"/>
        <v>232</v>
      </c>
      <c r="F31" s="83">
        <f t="shared" si="8"/>
        <v>51579.4</v>
      </c>
      <c r="G31" s="168">
        <v>62</v>
      </c>
      <c r="H31" s="169">
        <v>17.899999999999999</v>
      </c>
      <c r="I31" s="169">
        <v>53</v>
      </c>
      <c r="J31" s="169">
        <v>39780</v>
      </c>
      <c r="K31" s="169">
        <v>0</v>
      </c>
      <c r="L31" s="169">
        <v>0</v>
      </c>
      <c r="M31" s="169">
        <v>48</v>
      </c>
      <c r="N31" s="169">
        <v>36.5</v>
      </c>
      <c r="O31" s="169">
        <v>52</v>
      </c>
      <c r="P31" s="169">
        <v>6795</v>
      </c>
      <c r="Q31" s="169">
        <v>17</v>
      </c>
      <c r="R31" s="170">
        <v>4950</v>
      </c>
    </row>
    <row r="32" spans="1:18" ht="10.5" customHeight="1" x14ac:dyDescent="0.15">
      <c r="A32" s="30"/>
      <c r="C32" s="239" t="s">
        <v>158</v>
      </c>
      <c r="E32" s="79">
        <f t="shared" si="8"/>
        <v>500</v>
      </c>
      <c r="F32" s="90">
        <f t="shared" si="8"/>
        <v>231823</v>
      </c>
      <c r="G32" s="164">
        <v>52</v>
      </c>
      <c r="H32" s="165">
        <v>269</v>
      </c>
      <c r="I32" s="166">
        <v>85</v>
      </c>
      <c r="J32" s="165">
        <v>292</v>
      </c>
      <c r="K32" s="166">
        <v>0</v>
      </c>
      <c r="L32" s="165">
        <v>0</v>
      </c>
      <c r="M32" s="166">
        <v>220</v>
      </c>
      <c r="N32" s="165">
        <v>112980</v>
      </c>
      <c r="O32" s="166">
        <v>109</v>
      </c>
      <c r="P32" s="165">
        <v>118120</v>
      </c>
      <c r="Q32" s="165">
        <v>34</v>
      </c>
      <c r="R32" s="167">
        <v>162</v>
      </c>
    </row>
    <row r="33" spans="1:18" ht="10.5" customHeight="1" x14ac:dyDescent="0.15">
      <c r="A33" s="30"/>
      <c r="C33" s="239"/>
      <c r="E33" s="84">
        <f t="shared" si="8"/>
        <v>1374</v>
      </c>
      <c r="F33" s="83">
        <f t="shared" si="8"/>
        <v>1235170</v>
      </c>
      <c r="G33" s="168">
        <v>496</v>
      </c>
      <c r="H33" s="169">
        <v>651108</v>
      </c>
      <c r="I33" s="169">
        <v>40</v>
      </c>
      <c r="J33" s="169">
        <v>291</v>
      </c>
      <c r="K33" s="169">
        <v>0</v>
      </c>
      <c r="L33" s="169">
        <v>0</v>
      </c>
      <c r="M33" s="169">
        <v>344</v>
      </c>
      <c r="N33" s="169">
        <v>190554</v>
      </c>
      <c r="O33" s="169">
        <v>195</v>
      </c>
      <c r="P33" s="169">
        <v>379466</v>
      </c>
      <c r="Q33" s="169">
        <v>299</v>
      </c>
      <c r="R33" s="170">
        <v>13751</v>
      </c>
    </row>
    <row r="34" spans="1:18" ht="10.5" customHeight="1" x14ac:dyDescent="0.15">
      <c r="A34" s="30"/>
      <c r="C34" s="239" t="s">
        <v>159</v>
      </c>
      <c r="E34" s="79">
        <f t="shared" si="8"/>
        <v>205</v>
      </c>
      <c r="F34" s="90">
        <f t="shared" si="8"/>
        <v>312588</v>
      </c>
      <c r="G34" s="164">
        <v>5</v>
      </c>
      <c r="H34" s="165">
        <v>5</v>
      </c>
      <c r="I34" s="166">
        <v>0</v>
      </c>
      <c r="J34" s="165">
        <v>0</v>
      </c>
      <c r="K34" s="166">
        <v>0</v>
      </c>
      <c r="L34" s="165">
        <v>0</v>
      </c>
      <c r="M34" s="166">
        <v>57</v>
      </c>
      <c r="N34" s="165">
        <v>76090</v>
      </c>
      <c r="O34" s="166">
        <v>143</v>
      </c>
      <c r="P34" s="165">
        <v>236493</v>
      </c>
      <c r="Q34" s="165">
        <v>0</v>
      </c>
      <c r="R34" s="167">
        <v>0</v>
      </c>
    </row>
    <row r="35" spans="1:18" ht="10.5" customHeight="1" x14ac:dyDescent="0.15">
      <c r="A35" s="30"/>
      <c r="C35" s="239"/>
      <c r="E35" s="84">
        <f t="shared" si="8"/>
        <v>548</v>
      </c>
      <c r="F35" s="83">
        <f t="shared" si="8"/>
        <v>1126502</v>
      </c>
      <c r="G35" s="168">
        <v>108</v>
      </c>
      <c r="H35" s="169">
        <v>436883</v>
      </c>
      <c r="I35" s="169">
        <v>141</v>
      </c>
      <c r="J35" s="169">
        <v>123900</v>
      </c>
      <c r="K35" s="169">
        <v>0</v>
      </c>
      <c r="L35" s="169">
        <v>0</v>
      </c>
      <c r="M35" s="169">
        <v>116</v>
      </c>
      <c r="N35" s="169">
        <v>205232</v>
      </c>
      <c r="O35" s="169">
        <v>182</v>
      </c>
      <c r="P35" s="169">
        <v>360447</v>
      </c>
      <c r="Q35" s="169">
        <v>1</v>
      </c>
      <c r="R35" s="170">
        <v>40</v>
      </c>
    </row>
    <row r="36" spans="1:18" ht="10.5" customHeight="1" x14ac:dyDescent="0.15">
      <c r="A36" s="30"/>
      <c r="C36" s="239" t="s">
        <v>160</v>
      </c>
      <c r="E36" s="79">
        <f t="shared" si="8"/>
        <v>0</v>
      </c>
      <c r="F36" s="90">
        <f t="shared" si="8"/>
        <v>0</v>
      </c>
      <c r="G36" s="164">
        <v>0</v>
      </c>
      <c r="H36" s="165">
        <v>0</v>
      </c>
      <c r="I36" s="166">
        <v>0</v>
      </c>
      <c r="J36" s="165">
        <v>0</v>
      </c>
      <c r="K36" s="166">
        <v>0</v>
      </c>
      <c r="L36" s="165">
        <v>0</v>
      </c>
      <c r="M36" s="166">
        <v>0</v>
      </c>
      <c r="N36" s="165">
        <v>0</v>
      </c>
      <c r="O36" s="166">
        <v>0</v>
      </c>
      <c r="P36" s="165">
        <v>0</v>
      </c>
      <c r="Q36" s="165">
        <v>0</v>
      </c>
      <c r="R36" s="167">
        <v>0</v>
      </c>
    </row>
    <row r="37" spans="1:18" ht="10.5" customHeight="1" x14ac:dyDescent="0.15">
      <c r="A37" s="30"/>
      <c r="C37" s="239"/>
      <c r="E37" s="84">
        <f t="shared" si="8"/>
        <v>12</v>
      </c>
      <c r="F37" s="83">
        <f t="shared" si="8"/>
        <v>128517</v>
      </c>
      <c r="G37" s="168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1</v>
      </c>
      <c r="P37" s="169">
        <v>119680</v>
      </c>
      <c r="Q37" s="169">
        <v>11</v>
      </c>
      <c r="R37" s="170">
        <v>8837</v>
      </c>
    </row>
    <row r="38" spans="1:18" ht="10.5" customHeight="1" x14ac:dyDescent="0.15">
      <c r="A38" s="30"/>
      <c r="C38" s="239" t="s">
        <v>161</v>
      </c>
      <c r="E38" s="79">
        <f t="shared" si="8"/>
        <v>72</v>
      </c>
      <c r="F38" s="90">
        <f t="shared" si="8"/>
        <v>90294</v>
      </c>
      <c r="G38" s="164">
        <v>4</v>
      </c>
      <c r="H38" s="165">
        <v>20</v>
      </c>
      <c r="I38" s="166">
        <v>0</v>
      </c>
      <c r="J38" s="165">
        <v>0</v>
      </c>
      <c r="K38" s="166">
        <v>0</v>
      </c>
      <c r="L38" s="165">
        <v>0</v>
      </c>
      <c r="M38" s="166">
        <v>21</v>
      </c>
      <c r="N38" s="165">
        <v>27180</v>
      </c>
      <c r="O38" s="166">
        <v>46</v>
      </c>
      <c r="P38" s="165">
        <v>63070</v>
      </c>
      <c r="Q38" s="165">
        <v>1</v>
      </c>
      <c r="R38" s="167">
        <v>24</v>
      </c>
    </row>
    <row r="39" spans="1:18" ht="10.5" customHeight="1" x14ac:dyDescent="0.15">
      <c r="A39" s="30"/>
      <c r="C39" s="239"/>
      <c r="E39" s="84">
        <f t="shared" si="8"/>
        <v>109</v>
      </c>
      <c r="F39" s="83">
        <f t="shared" si="8"/>
        <v>111689</v>
      </c>
      <c r="G39" s="168">
        <v>43</v>
      </c>
      <c r="H39" s="169">
        <v>8710</v>
      </c>
      <c r="I39" s="169">
        <v>0</v>
      </c>
      <c r="J39" s="169">
        <v>0</v>
      </c>
      <c r="K39" s="169">
        <v>0</v>
      </c>
      <c r="L39" s="169">
        <v>0</v>
      </c>
      <c r="M39" s="169">
        <v>34</v>
      </c>
      <c r="N39" s="169">
        <v>54880</v>
      </c>
      <c r="O39" s="169">
        <v>24</v>
      </c>
      <c r="P39" s="169">
        <v>47980</v>
      </c>
      <c r="Q39" s="169">
        <v>8</v>
      </c>
      <c r="R39" s="170">
        <v>119</v>
      </c>
    </row>
    <row r="40" spans="1:18" ht="10.5" customHeight="1" x14ac:dyDescent="0.15">
      <c r="A40" s="30"/>
      <c r="C40" s="239" t="s">
        <v>162</v>
      </c>
      <c r="E40" s="79">
        <f t="shared" si="8"/>
        <v>259</v>
      </c>
      <c r="F40" s="90">
        <f t="shared" si="8"/>
        <v>242391</v>
      </c>
      <c r="G40" s="164">
        <v>3</v>
      </c>
      <c r="H40" s="165">
        <v>23</v>
      </c>
      <c r="I40" s="166">
        <v>0</v>
      </c>
      <c r="J40" s="165">
        <v>0</v>
      </c>
      <c r="K40" s="166">
        <v>0</v>
      </c>
      <c r="L40" s="165">
        <v>0</v>
      </c>
      <c r="M40" s="166">
        <v>87</v>
      </c>
      <c r="N40" s="165">
        <v>75193</v>
      </c>
      <c r="O40" s="166">
        <v>166</v>
      </c>
      <c r="P40" s="165">
        <v>167106</v>
      </c>
      <c r="Q40" s="165">
        <v>3</v>
      </c>
      <c r="R40" s="167">
        <v>69</v>
      </c>
    </row>
    <row r="41" spans="1:18" ht="10.5" customHeight="1" x14ac:dyDescent="0.15">
      <c r="A41" s="30"/>
      <c r="C41" s="239"/>
      <c r="E41" s="84">
        <f t="shared" si="8"/>
        <v>573</v>
      </c>
      <c r="F41" s="83">
        <f t="shared" si="8"/>
        <v>967185</v>
      </c>
      <c r="G41" s="168">
        <v>34</v>
      </c>
      <c r="H41" s="169">
        <v>26637</v>
      </c>
      <c r="I41" s="169">
        <v>132</v>
      </c>
      <c r="J41" s="169">
        <v>244060</v>
      </c>
      <c r="K41" s="169">
        <v>0</v>
      </c>
      <c r="L41" s="169">
        <v>0</v>
      </c>
      <c r="M41" s="169">
        <v>187</v>
      </c>
      <c r="N41" s="169">
        <v>389955</v>
      </c>
      <c r="O41" s="169">
        <v>177</v>
      </c>
      <c r="P41" s="169">
        <v>296195</v>
      </c>
      <c r="Q41" s="169">
        <v>43</v>
      </c>
      <c r="R41" s="170">
        <v>10338</v>
      </c>
    </row>
    <row r="42" spans="1:18" ht="10.5" customHeight="1" x14ac:dyDescent="0.15">
      <c r="A42" s="30"/>
      <c r="C42" s="239" t="s">
        <v>163</v>
      </c>
      <c r="E42" s="79">
        <f t="shared" si="8"/>
        <v>103</v>
      </c>
      <c r="F42" s="90">
        <f t="shared" si="8"/>
        <v>70798</v>
      </c>
      <c r="G42" s="164">
        <v>8</v>
      </c>
      <c r="H42" s="165">
        <v>7</v>
      </c>
      <c r="I42" s="166">
        <v>0</v>
      </c>
      <c r="J42" s="165">
        <v>0</v>
      </c>
      <c r="K42" s="166">
        <v>0</v>
      </c>
      <c r="L42" s="165">
        <v>0</v>
      </c>
      <c r="M42" s="166">
        <v>49</v>
      </c>
      <c r="N42" s="165">
        <v>30954</v>
      </c>
      <c r="O42" s="166">
        <v>46</v>
      </c>
      <c r="P42" s="165">
        <v>39837</v>
      </c>
      <c r="Q42" s="165">
        <v>0</v>
      </c>
      <c r="R42" s="167">
        <v>0</v>
      </c>
    </row>
    <row r="43" spans="1:18" ht="10.5" customHeight="1" x14ac:dyDescent="0.15">
      <c r="A43" s="30"/>
      <c r="C43" s="239"/>
      <c r="E43" s="84">
        <f t="shared" si="8"/>
        <v>137</v>
      </c>
      <c r="F43" s="83">
        <f t="shared" si="8"/>
        <v>162534</v>
      </c>
      <c r="G43" s="168">
        <v>2</v>
      </c>
      <c r="H43" s="169">
        <v>26</v>
      </c>
      <c r="I43" s="169">
        <v>14</v>
      </c>
      <c r="J43" s="169">
        <v>13215</v>
      </c>
      <c r="K43" s="169">
        <v>0</v>
      </c>
      <c r="L43" s="169">
        <v>0</v>
      </c>
      <c r="M43" s="169">
        <v>44</v>
      </c>
      <c r="N43" s="169">
        <v>52558</v>
      </c>
      <c r="O43" s="169">
        <v>77</v>
      </c>
      <c r="P43" s="169">
        <v>96735</v>
      </c>
      <c r="Q43" s="169">
        <v>0</v>
      </c>
      <c r="R43" s="170">
        <v>0</v>
      </c>
    </row>
    <row r="44" spans="1:18" ht="10.5" customHeight="1" x14ac:dyDescent="0.15">
      <c r="A44" s="30"/>
      <c r="C44" s="239" t="s">
        <v>164</v>
      </c>
      <c r="E44" s="79">
        <f t="shared" si="8"/>
        <v>263</v>
      </c>
      <c r="F44" s="90">
        <f t="shared" si="8"/>
        <v>268814</v>
      </c>
      <c r="G44" s="164">
        <v>0</v>
      </c>
      <c r="H44" s="165">
        <v>0</v>
      </c>
      <c r="I44" s="166">
        <v>0</v>
      </c>
      <c r="J44" s="165">
        <v>0</v>
      </c>
      <c r="K44" s="166">
        <v>0</v>
      </c>
      <c r="L44" s="165">
        <v>0</v>
      </c>
      <c r="M44" s="166">
        <v>123</v>
      </c>
      <c r="N44" s="165">
        <v>123332</v>
      </c>
      <c r="O44" s="166">
        <v>140</v>
      </c>
      <c r="P44" s="165">
        <v>145482</v>
      </c>
      <c r="Q44" s="165">
        <v>0</v>
      </c>
      <c r="R44" s="167">
        <v>0</v>
      </c>
    </row>
    <row r="45" spans="1:18" ht="10.5" customHeight="1" x14ac:dyDescent="0.15">
      <c r="A45" s="30"/>
      <c r="C45" s="239"/>
      <c r="E45" s="84">
        <f t="shared" si="8"/>
        <v>450</v>
      </c>
      <c r="F45" s="83">
        <f t="shared" si="8"/>
        <v>808692</v>
      </c>
      <c r="G45" s="168">
        <v>27</v>
      </c>
      <c r="H45" s="169">
        <v>20230</v>
      </c>
      <c r="I45" s="169">
        <v>109</v>
      </c>
      <c r="J45" s="169">
        <v>418485</v>
      </c>
      <c r="K45" s="169">
        <v>0</v>
      </c>
      <c r="L45" s="169">
        <v>0</v>
      </c>
      <c r="M45" s="169">
        <v>141</v>
      </c>
      <c r="N45" s="169">
        <v>177673</v>
      </c>
      <c r="O45" s="169">
        <v>164</v>
      </c>
      <c r="P45" s="169">
        <v>189074</v>
      </c>
      <c r="Q45" s="169">
        <v>9</v>
      </c>
      <c r="R45" s="170">
        <v>3230</v>
      </c>
    </row>
    <row r="46" spans="1:18" ht="10.5" customHeight="1" x14ac:dyDescent="0.15">
      <c r="A46" s="30"/>
      <c r="C46" s="239" t="s">
        <v>290</v>
      </c>
      <c r="E46" s="79">
        <f>SUM(G46+I46+K46+M46+O46+Q46)</f>
        <v>0</v>
      </c>
      <c r="F46" s="90">
        <f>SUM(H46+J46+L46+N46+P46+R46)</f>
        <v>0</v>
      </c>
      <c r="G46" s="164">
        <v>0</v>
      </c>
      <c r="H46" s="165">
        <v>0</v>
      </c>
      <c r="I46" s="166">
        <v>0</v>
      </c>
      <c r="J46" s="165">
        <v>0</v>
      </c>
      <c r="K46" s="166">
        <v>0</v>
      </c>
      <c r="L46" s="165">
        <v>0</v>
      </c>
      <c r="M46" s="166">
        <v>0</v>
      </c>
      <c r="N46" s="165">
        <v>0</v>
      </c>
      <c r="O46" s="166">
        <v>0</v>
      </c>
      <c r="P46" s="165">
        <v>0</v>
      </c>
      <c r="Q46" s="165">
        <v>0</v>
      </c>
      <c r="R46" s="167">
        <v>0</v>
      </c>
    </row>
    <row r="47" spans="1:18" ht="10.5" customHeight="1" x14ac:dyDescent="0.15">
      <c r="A47" s="173"/>
      <c r="B47" s="174"/>
      <c r="C47" s="240"/>
      <c r="D47" s="174"/>
      <c r="E47" s="175">
        <f>SUM(G47+I47+K47+M47+O47+Q47)</f>
        <v>81</v>
      </c>
      <c r="F47" s="176">
        <f>SUM(H47+J47+L47+N47+P47+R47)</f>
        <v>1192139</v>
      </c>
      <c r="G47" s="177">
        <v>81</v>
      </c>
      <c r="H47" s="178">
        <v>1192139</v>
      </c>
      <c r="I47" s="178">
        <v>0</v>
      </c>
      <c r="J47" s="178">
        <v>0</v>
      </c>
      <c r="K47" s="178">
        <v>0</v>
      </c>
      <c r="L47" s="178">
        <v>0</v>
      </c>
      <c r="M47" s="178">
        <v>0</v>
      </c>
      <c r="N47" s="178">
        <v>0</v>
      </c>
      <c r="O47" s="178">
        <v>0</v>
      </c>
      <c r="P47" s="178">
        <v>0</v>
      </c>
      <c r="Q47" s="178">
        <v>0</v>
      </c>
      <c r="R47" s="179">
        <v>0</v>
      </c>
    </row>
    <row r="48" spans="1:18" ht="10.5" customHeight="1" x14ac:dyDescent="0.15">
      <c r="A48" s="30"/>
      <c r="B48" s="247" t="s">
        <v>165</v>
      </c>
      <c r="C48" s="248"/>
      <c r="E48" s="79">
        <f>SUM(E50+E52+E54+E56+E58+E60+E62+E64+E66+E68)</f>
        <v>142072</v>
      </c>
      <c r="F48" s="90">
        <f t="shared" ref="F48:R48" si="9">SUM(F50+F52+F54+F56+F58+F60+F62+F64+F66+F68)</f>
        <v>7599675.6446210872</v>
      </c>
      <c r="G48" s="91">
        <f t="shared" si="9"/>
        <v>20918</v>
      </c>
      <c r="H48" s="90">
        <f t="shared" si="9"/>
        <v>580696.64767343749</v>
      </c>
      <c r="I48" s="92">
        <f t="shared" si="9"/>
        <v>25454</v>
      </c>
      <c r="J48" s="90">
        <f t="shared" si="9"/>
        <v>184620.33600000001</v>
      </c>
      <c r="K48" s="92">
        <f t="shared" si="9"/>
        <v>10881</v>
      </c>
      <c r="L48" s="90">
        <f t="shared" si="9"/>
        <v>1733867.549228125</v>
      </c>
      <c r="M48" s="92">
        <f t="shared" si="9"/>
        <v>31661</v>
      </c>
      <c r="N48" s="90">
        <f t="shared" si="9"/>
        <v>2252904.1630195314</v>
      </c>
      <c r="O48" s="92">
        <f t="shared" si="9"/>
        <v>33234</v>
      </c>
      <c r="P48" s="90">
        <f t="shared" si="9"/>
        <v>2683853.6679999996</v>
      </c>
      <c r="Q48" s="90">
        <f t="shared" si="9"/>
        <v>19924</v>
      </c>
      <c r="R48" s="81">
        <f t="shared" si="9"/>
        <v>163733.28069999375</v>
      </c>
    </row>
    <row r="49" spans="1:18" ht="10.5" customHeight="1" x14ac:dyDescent="0.15">
      <c r="A49" s="30"/>
      <c r="B49" s="249"/>
      <c r="C49" s="249"/>
      <c r="E49" s="84">
        <f>SUM(E51+E53+E55+E57+E59+E61+E63+E65+E67+E69)</f>
        <v>46798</v>
      </c>
      <c r="F49" s="83">
        <f t="shared" ref="F49:R49" si="10">SUM(F51+F53+F55+F57+F59+F61+F63+F65+F67+F69)</f>
        <v>144971501.02198371</v>
      </c>
      <c r="G49" s="84">
        <f t="shared" si="10"/>
        <v>7643</v>
      </c>
      <c r="H49" s="85">
        <f t="shared" si="10"/>
        <v>38087360.116375551</v>
      </c>
      <c r="I49" s="85">
        <f t="shared" si="10"/>
        <v>4596</v>
      </c>
      <c r="J49" s="85">
        <f t="shared" si="10"/>
        <v>1686136.3597961427</v>
      </c>
      <c r="K49" s="85">
        <f t="shared" si="10"/>
        <v>2564</v>
      </c>
      <c r="L49" s="85">
        <f t="shared" si="10"/>
        <v>56090844.419502929</v>
      </c>
      <c r="M49" s="85">
        <f t="shared" si="10"/>
        <v>13829</v>
      </c>
      <c r="N49" s="85">
        <f t="shared" si="10"/>
        <v>22004857.868200928</v>
      </c>
      <c r="O49" s="85">
        <f t="shared" si="10"/>
        <v>14075</v>
      </c>
      <c r="P49" s="85">
        <f t="shared" si="10"/>
        <v>26224444.048450682</v>
      </c>
      <c r="Q49" s="85">
        <f t="shared" si="10"/>
        <v>4091</v>
      </c>
      <c r="R49" s="86">
        <f t="shared" si="10"/>
        <v>877858.20965746441</v>
      </c>
    </row>
    <row r="50" spans="1:18" ht="10.5" customHeight="1" x14ac:dyDescent="0.15">
      <c r="A50" s="30"/>
      <c r="C50" s="239" t="s">
        <v>166</v>
      </c>
      <c r="E50" s="79">
        <f>SUM(G50+I50+K50+M50+O50+Q50)</f>
        <v>49516</v>
      </c>
      <c r="F50" s="90">
        <f>SUM(H50+J50+L50+N50+P50+R50)</f>
        <v>491831</v>
      </c>
      <c r="G50" s="164">
        <v>4876</v>
      </c>
      <c r="H50" s="165">
        <v>27387</v>
      </c>
      <c r="I50" s="166">
        <v>9939</v>
      </c>
      <c r="J50" s="165">
        <v>86367</v>
      </c>
      <c r="K50" s="166">
        <v>4151</v>
      </c>
      <c r="L50" s="165">
        <v>13829</v>
      </c>
      <c r="M50" s="166">
        <v>10720</v>
      </c>
      <c r="N50" s="165">
        <v>131853</v>
      </c>
      <c r="O50" s="166">
        <v>11381</v>
      </c>
      <c r="P50" s="165">
        <v>140034</v>
      </c>
      <c r="Q50" s="165">
        <v>8449</v>
      </c>
      <c r="R50" s="167">
        <v>92361</v>
      </c>
    </row>
    <row r="51" spans="1:18" ht="10.5" customHeight="1" x14ac:dyDescent="0.15">
      <c r="A51" s="30"/>
      <c r="C51" s="239"/>
      <c r="E51" s="84">
        <f>SUM(G51+I51+K51+M51+O51+Q51)</f>
        <v>7511</v>
      </c>
      <c r="F51" s="83">
        <f>SUM(H51+J51+L51+N51+P51+R51)</f>
        <v>5076573</v>
      </c>
      <c r="G51" s="168">
        <v>694</v>
      </c>
      <c r="H51" s="169">
        <v>16421</v>
      </c>
      <c r="I51" s="169">
        <v>1372</v>
      </c>
      <c r="J51" s="169">
        <v>57016</v>
      </c>
      <c r="K51" s="169">
        <v>174</v>
      </c>
      <c r="L51" s="169">
        <v>4474</v>
      </c>
      <c r="M51" s="169">
        <v>1399</v>
      </c>
      <c r="N51" s="169">
        <v>922713</v>
      </c>
      <c r="O51" s="169">
        <v>2167</v>
      </c>
      <c r="P51" s="169">
        <v>4004217</v>
      </c>
      <c r="Q51" s="169">
        <v>1705</v>
      </c>
      <c r="R51" s="170">
        <v>71732</v>
      </c>
    </row>
    <row r="52" spans="1:18" ht="10.5" customHeight="1" x14ac:dyDescent="0.15">
      <c r="A52" s="30"/>
      <c r="C52" s="239" t="s">
        <v>167</v>
      </c>
      <c r="E52" s="79">
        <f t="shared" ref="E52:E69" si="11">SUM(G52+I52+K52+M52+O52+Q52)</f>
        <v>642</v>
      </c>
      <c r="F52" s="90">
        <f t="shared" ref="F52:F69" si="12">SUM(H52+J52+L52+N52+P52+R52)</f>
        <v>620498.24199999997</v>
      </c>
      <c r="G52" s="164">
        <v>196</v>
      </c>
      <c r="H52" s="165">
        <v>231316.38</v>
      </c>
      <c r="I52" s="166">
        <v>38</v>
      </c>
      <c r="J52" s="165">
        <v>787.51599999999996</v>
      </c>
      <c r="K52" s="166">
        <v>6</v>
      </c>
      <c r="L52" s="165">
        <v>622.55999999999995</v>
      </c>
      <c r="M52" s="166">
        <v>212</v>
      </c>
      <c r="N52" s="165">
        <v>246019.019</v>
      </c>
      <c r="O52" s="166">
        <v>174</v>
      </c>
      <c r="P52" s="165">
        <v>141458.46100000001</v>
      </c>
      <c r="Q52" s="165">
        <v>16</v>
      </c>
      <c r="R52" s="167">
        <v>294.30599999999998</v>
      </c>
    </row>
    <row r="53" spans="1:18" ht="10.5" customHeight="1" x14ac:dyDescent="0.15">
      <c r="A53" s="30"/>
      <c r="C53" s="239"/>
      <c r="E53" s="84">
        <f t="shared" si="11"/>
        <v>6411</v>
      </c>
      <c r="F53" s="83">
        <f t="shared" si="12"/>
        <v>22521706.989999998</v>
      </c>
      <c r="G53" s="168">
        <v>1298</v>
      </c>
      <c r="H53" s="169">
        <v>6649503.7439999999</v>
      </c>
      <c r="I53" s="169">
        <v>260</v>
      </c>
      <c r="J53" s="169">
        <v>85978.1</v>
      </c>
      <c r="K53" s="169">
        <v>435</v>
      </c>
      <c r="L53" s="169">
        <v>10427422.398</v>
      </c>
      <c r="M53" s="169">
        <v>2969</v>
      </c>
      <c r="N53" s="169">
        <v>3194914.9040000001</v>
      </c>
      <c r="O53" s="169">
        <v>1371</v>
      </c>
      <c r="P53" s="169">
        <v>2086225.8840000001</v>
      </c>
      <c r="Q53" s="169">
        <v>78</v>
      </c>
      <c r="R53" s="170">
        <v>77661.960000000006</v>
      </c>
    </row>
    <row r="54" spans="1:18" ht="10.5" customHeight="1" x14ac:dyDescent="0.15">
      <c r="A54" s="30"/>
      <c r="C54" s="239" t="s">
        <v>168</v>
      </c>
      <c r="E54" s="79">
        <f>SUM(G54+I54+K54+M54+O54+Q54)</f>
        <v>85331</v>
      </c>
      <c r="F54" s="90">
        <f>SUM(H54+J54+L54+N54+P54+R54)</f>
        <v>427568.47350000002</v>
      </c>
      <c r="G54" s="164">
        <v>15394</v>
      </c>
      <c r="H54" s="165">
        <v>46344.237399999998</v>
      </c>
      <c r="I54" s="166">
        <v>14964</v>
      </c>
      <c r="J54" s="165">
        <v>76638.820000000022</v>
      </c>
      <c r="K54" s="166">
        <v>6500</v>
      </c>
      <c r="L54" s="165">
        <v>27299.440399999999</v>
      </c>
      <c r="M54" s="166">
        <v>18618</v>
      </c>
      <c r="N54" s="165">
        <v>89590.123999999982</v>
      </c>
      <c r="O54" s="166">
        <v>18887</v>
      </c>
      <c r="P54" s="165">
        <v>121434.75700000001</v>
      </c>
      <c r="Q54" s="165">
        <v>10968</v>
      </c>
      <c r="R54" s="167">
        <v>66261.094700000001</v>
      </c>
    </row>
    <row r="55" spans="1:18" ht="10.5" customHeight="1" x14ac:dyDescent="0.15">
      <c r="A55" s="30"/>
      <c r="C55" s="239"/>
      <c r="E55" s="84">
        <f>SUM(G55+I55+K55+M55+O55+Q55)</f>
        <v>8127</v>
      </c>
      <c r="F55" s="83">
        <f>SUM(H55+J55+L55+N55+P55+R55)</f>
        <v>15574237.570558002</v>
      </c>
      <c r="G55" s="168">
        <v>1350</v>
      </c>
      <c r="H55" s="169">
        <v>7233814.5679000011</v>
      </c>
      <c r="I55" s="169">
        <v>1365</v>
      </c>
      <c r="J55" s="169">
        <v>152341.94</v>
      </c>
      <c r="K55" s="169">
        <v>527</v>
      </c>
      <c r="L55" s="169">
        <v>4351834.006000001</v>
      </c>
      <c r="M55" s="169">
        <v>1597</v>
      </c>
      <c r="N55" s="169">
        <v>1911380.102</v>
      </c>
      <c r="O55" s="169">
        <v>2009</v>
      </c>
      <c r="P55" s="169">
        <v>1825383.5150000004</v>
      </c>
      <c r="Q55" s="169">
        <v>1279</v>
      </c>
      <c r="R55" s="170">
        <v>99483.439658000003</v>
      </c>
    </row>
    <row r="56" spans="1:18" ht="10.5" customHeight="1" x14ac:dyDescent="0.15">
      <c r="A56" s="30"/>
      <c r="C56" s="239" t="s">
        <v>169</v>
      </c>
      <c r="E56" s="79">
        <f t="shared" si="11"/>
        <v>66</v>
      </c>
      <c r="F56" s="90">
        <f t="shared" si="12"/>
        <v>44462</v>
      </c>
      <c r="G56" s="164">
        <v>0</v>
      </c>
      <c r="H56" s="165">
        <v>0</v>
      </c>
      <c r="I56" s="166">
        <v>0</v>
      </c>
      <c r="J56" s="165">
        <v>0</v>
      </c>
      <c r="K56" s="166">
        <v>0</v>
      </c>
      <c r="L56" s="165">
        <v>0</v>
      </c>
      <c r="M56" s="166">
        <v>7</v>
      </c>
      <c r="N56" s="165">
        <v>6749</v>
      </c>
      <c r="O56" s="166">
        <v>59</v>
      </c>
      <c r="P56" s="165">
        <v>37713</v>
      </c>
      <c r="Q56" s="165">
        <v>0</v>
      </c>
      <c r="R56" s="167">
        <v>0</v>
      </c>
    </row>
    <row r="57" spans="1:18" ht="10.5" customHeight="1" x14ac:dyDescent="0.15">
      <c r="A57" s="30"/>
      <c r="C57" s="239"/>
      <c r="E57" s="84">
        <f t="shared" si="11"/>
        <v>175</v>
      </c>
      <c r="F57" s="83">
        <f t="shared" si="12"/>
        <v>2059141</v>
      </c>
      <c r="G57" s="168">
        <v>31</v>
      </c>
      <c r="H57" s="169">
        <v>1893678</v>
      </c>
      <c r="I57" s="169">
        <v>0</v>
      </c>
      <c r="J57" s="169">
        <v>0</v>
      </c>
      <c r="K57" s="169">
        <v>0</v>
      </c>
      <c r="L57" s="169">
        <v>0</v>
      </c>
      <c r="M57" s="169">
        <v>116</v>
      </c>
      <c r="N57" s="169">
        <v>155322</v>
      </c>
      <c r="O57" s="169">
        <v>8</v>
      </c>
      <c r="P57" s="169">
        <v>8883</v>
      </c>
      <c r="Q57" s="169">
        <v>20</v>
      </c>
      <c r="R57" s="170">
        <v>1258</v>
      </c>
    </row>
    <row r="58" spans="1:18" ht="10.5" customHeight="1" x14ac:dyDescent="0.15">
      <c r="A58" s="30"/>
      <c r="C58" s="239" t="s">
        <v>170</v>
      </c>
      <c r="E58" s="79">
        <f t="shared" si="11"/>
        <v>630</v>
      </c>
      <c r="F58" s="90">
        <f t="shared" si="12"/>
        <v>2251902.3791210875</v>
      </c>
      <c r="G58" s="164">
        <v>14</v>
      </c>
      <c r="H58" s="165">
        <v>46225.0302734375</v>
      </c>
      <c r="I58" s="166">
        <v>2</v>
      </c>
      <c r="J58" s="165">
        <v>1635</v>
      </c>
      <c r="K58" s="166">
        <v>137</v>
      </c>
      <c r="L58" s="165">
        <v>1541312.548828125</v>
      </c>
      <c r="M58" s="166">
        <v>184</v>
      </c>
      <c r="N58" s="165">
        <v>287364.52001953125</v>
      </c>
      <c r="O58" s="166">
        <v>265</v>
      </c>
      <c r="P58" s="165">
        <v>375365</v>
      </c>
      <c r="Q58" s="165">
        <v>28</v>
      </c>
      <c r="R58" s="167">
        <v>0.2799999937415123</v>
      </c>
    </row>
    <row r="59" spans="1:18" ht="10.5" customHeight="1" x14ac:dyDescent="0.15">
      <c r="A59" s="30"/>
      <c r="C59" s="239"/>
      <c r="E59" s="84">
        <f t="shared" si="11"/>
        <v>3051</v>
      </c>
      <c r="F59" s="83">
        <f t="shared" si="12"/>
        <v>10834694.871425694</v>
      </c>
      <c r="G59" s="168">
        <v>710</v>
      </c>
      <c r="H59" s="169">
        <v>832199.80447554588</v>
      </c>
      <c r="I59" s="169">
        <v>499</v>
      </c>
      <c r="J59" s="169">
        <v>884651.25979614258</v>
      </c>
      <c r="K59" s="169">
        <v>370</v>
      </c>
      <c r="L59" s="169">
        <v>5952686.0155029297</v>
      </c>
      <c r="M59" s="169">
        <v>692</v>
      </c>
      <c r="N59" s="169">
        <v>1777779.6622009277</v>
      </c>
      <c r="O59" s="169">
        <v>516</v>
      </c>
      <c r="P59" s="169">
        <v>1191580.4994506836</v>
      </c>
      <c r="Q59" s="169">
        <v>264</v>
      </c>
      <c r="R59" s="170">
        <v>195797.62999946438</v>
      </c>
    </row>
    <row r="60" spans="1:18" ht="10.5" customHeight="1" x14ac:dyDescent="0.15">
      <c r="A60" s="30"/>
      <c r="C60" s="239" t="s">
        <v>171</v>
      </c>
      <c r="E60" s="79">
        <f t="shared" si="11"/>
        <v>2773</v>
      </c>
      <c r="F60" s="90">
        <f t="shared" si="12"/>
        <v>3394960</v>
      </c>
      <c r="G60" s="164">
        <v>113</v>
      </c>
      <c r="H60" s="165">
        <v>226554</v>
      </c>
      <c r="I60" s="166">
        <v>74</v>
      </c>
      <c r="J60" s="165">
        <v>16950</v>
      </c>
      <c r="K60" s="166">
        <v>86</v>
      </c>
      <c r="L60" s="165">
        <v>150803</v>
      </c>
      <c r="M60" s="166">
        <v>964</v>
      </c>
      <c r="N60" s="165">
        <v>1298801</v>
      </c>
      <c r="O60" s="166">
        <v>1498</v>
      </c>
      <c r="P60" s="165">
        <v>1700976</v>
      </c>
      <c r="Q60" s="165">
        <v>38</v>
      </c>
      <c r="R60" s="167">
        <v>876</v>
      </c>
    </row>
    <row r="61" spans="1:18" ht="10.5" customHeight="1" x14ac:dyDescent="0.15">
      <c r="A61" s="30"/>
      <c r="C61" s="239"/>
      <c r="E61" s="84">
        <f t="shared" si="11"/>
        <v>19160</v>
      </c>
      <c r="F61" s="83">
        <f t="shared" si="12"/>
        <v>75860087</v>
      </c>
      <c r="G61" s="168">
        <v>2982</v>
      </c>
      <c r="H61" s="169">
        <v>9568811</v>
      </c>
      <c r="I61" s="169">
        <v>750</v>
      </c>
      <c r="J61" s="169">
        <v>408333</v>
      </c>
      <c r="K61" s="169">
        <v>1058</v>
      </c>
      <c r="L61" s="169">
        <v>35354428</v>
      </c>
      <c r="M61" s="169">
        <v>6518</v>
      </c>
      <c r="N61" s="169">
        <v>13337470</v>
      </c>
      <c r="O61" s="169">
        <v>7496</v>
      </c>
      <c r="P61" s="169">
        <v>16791098</v>
      </c>
      <c r="Q61" s="169">
        <v>356</v>
      </c>
      <c r="R61" s="170">
        <v>399947</v>
      </c>
    </row>
    <row r="62" spans="1:18" ht="10.5" customHeight="1" x14ac:dyDescent="0.15">
      <c r="A62" s="30"/>
      <c r="C62" s="239" t="s">
        <v>172</v>
      </c>
      <c r="E62" s="79">
        <f t="shared" si="11"/>
        <v>1</v>
      </c>
      <c r="F62" s="90">
        <f t="shared" si="12"/>
        <v>0</v>
      </c>
      <c r="G62" s="164">
        <v>0</v>
      </c>
      <c r="H62" s="165">
        <v>0</v>
      </c>
      <c r="I62" s="166">
        <v>0</v>
      </c>
      <c r="J62" s="165">
        <v>0</v>
      </c>
      <c r="K62" s="166">
        <v>0</v>
      </c>
      <c r="L62" s="165">
        <v>0</v>
      </c>
      <c r="M62" s="166">
        <v>0</v>
      </c>
      <c r="N62" s="165">
        <v>0</v>
      </c>
      <c r="O62" s="166">
        <v>1</v>
      </c>
      <c r="P62" s="165">
        <v>0</v>
      </c>
      <c r="Q62" s="165">
        <v>0</v>
      </c>
      <c r="R62" s="167">
        <v>0</v>
      </c>
    </row>
    <row r="63" spans="1:18" ht="10.5" customHeight="1" x14ac:dyDescent="0.15">
      <c r="A63" s="30"/>
      <c r="C63" s="239"/>
      <c r="E63" s="84">
        <f t="shared" si="11"/>
        <v>291</v>
      </c>
      <c r="F63" s="83">
        <f t="shared" si="12"/>
        <v>10623832</v>
      </c>
      <c r="G63" s="168">
        <v>153</v>
      </c>
      <c r="H63" s="169">
        <v>10521482</v>
      </c>
      <c r="I63" s="169">
        <v>6</v>
      </c>
      <c r="J63" s="169">
        <v>2601</v>
      </c>
      <c r="K63" s="169">
        <v>0</v>
      </c>
      <c r="L63" s="169">
        <v>0</v>
      </c>
      <c r="M63" s="169">
        <v>22</v>
      </c>
      <c r="N63" s="169">
        <v>18280</v>
      </c>
      <c r="O63" s="169">
        <v>110</v>
      </c>
      <c r="P63" s="169">
        <v>81469</v>
      </c>
      <c r="Q63" s="169">
        <v>0</v>
      </c>
      <c r="R63" s="170">
        <v>0</v>
      </c>
    </row>
    <row r="64" spans="1:18" ht="10.5" customHeight="1" x14ac:dyDescent="0.15">
      <c r="A64" s="30"/>
      <c r="C64" s="239" t="s">
        <v>173</v>
      </c>
      <c r="E64" s="79">
        <f t="shared" si="11"/>
        <v>11</v>
      </c>
      <c r="F64" s="90">
        <f t="shared" si="12"/>
        <v>15</v>
      </c>
      <c r="G64" s="164">
        <v>4</v>
      </c>
      <c r="H64" s="165">
        <v>12</v>
      </c>
      <c r="I64" s="166">
        <v>0</v>
      </c>
      <c r="J64" s="165">
        <v>0</v>
      </c>
      <c r="K64" s="166">
        <v>0</v>
      </c>
      <c r="L64" s="165">
        <v>0</v>
      </c>
      <c r="M64" s="166">
        <v>1</v>
      </c>
      <c r="N64" s="165">
        <v>1</v>
      </c>
      <c r="O64" s="166">
        <v>2</v>
      </c>
      <c r="P64" s="165">
        <v>1</v>
      </c>
      <c r="Q64" s="165">
        <v>4</v>
      </c>
      <c r="R64" s="167">
        <v>1</v>
      </c>
    </row>
    <row r="65" spans="1:18" ht="10.5" customHeight="1" x14ac:dyDescent="0.15">
      <c r="A65" s="30"/>
      <c r="C65" s="239"/>
      <c r="E65" s="84">
        <f t="shared" si="11"/>
        <v>297</v>
      </c>
      <c r="F65" s="83">
        <f t="shared" si="12"/>
        <v>3504</v>
      </c>
      <c r="G65" s="168">
        <v>98</v>
      </c>
      <c r="H65" s="169">
        <v>1429</v>
      </c>
      <c r="I65" s="169">
        <v>0</v>
      </c>
      <c r="J65" s="169">
        <v>0</v>
      </c>
      <c r="K65" s="169">
        <v>0</v>
      </c>
      <c r="L65" s="169">
        <v>0</v>
      </c>
      <c r="M65" s="169">
        <v>4</v>
      </c>
      <c r="N65" s="169">
        <v>32</v>
      </c>
      <c r="O65" s="169">
        <v>8</v>
      </c>
      <c r="P65" s="169">
        <v>995</v>
      </c>
      <c r="Q65" s="169">
        <v>187</v>
      </c>
      <c r="R65" s="170">
        <v>1048</v>
      </c>
    </row>
    <row r="66" spans="1:18" ht="10.5" customHeight="1" x14ac:dyDescent="0.15">
      <c r="A66" s="30"/>
      <c r="C66" s="239" t="s">
        <v>174</v>
      </c>
      <c r="E66" s="79">
        <f t="shared" si="11"/>
        <v>3019</v>
      </c>
      <c r="F66" s="90">
        <f t="shared" si="12"/>
        <v>252083</v>
      </c>
      <c r="G66" s="164">
        <v>321</v>
      </c>
      <c r="H66" s="165">
        <v>2858</v>
      </c>
      <c r="I66" s="166">
        <v>437</v>
      </c>
      <c r="J66" s="165">
        <v>2242</v>
      </c>
      <c r="K66" s="166">
        <v>1</v>
      </c>
      <c r="L66" s="165">
        <v>1</v>
      </c>
      <c r="M66" s="166">
        <v>925</v>
      </c>
      <c r="N66" s="165">
        <v>150204</v>
      </c>
      <c r="O66" s="166">
        <v>914</v>
      </c>
      <c r="P66" s="165">
        <v>92838.399999999994</v>
      </c>
      <c r="Q66" s="165">
        <v>421</v>
      </c>
      <c r="R66" s="167">
        <v>3939.6</v>
      </c>
    </row>
    <row r="67" spans="1:18" ht="10.5" customHeight="1" x14ac:dyDescent="0.15">
      <c r="A67" s="30"/>
      <c r="C67" s="239"/>
      <c r="E67" s="84">
        <f t="shared" si="11"/>
        <v>1537</v>
      </c>
      <c r="F67" s="83">
        <f t="shared" si="12"/>
        <v>2100804.2599999998</v>
      </c>
      <c r="G67" s="168">
        <v>315</v>
      </c>
      <c r="H67" s="169">
        <v>1365721</v>
      </c>
      <c r="I67" s="169">
        <v>290</v>
      </c>
      <c r="J67" s="169">
        <v>49303.06</v>
      </c>
      <c r="K67" s="169">
        <v>0</v>
      </c>
      <c r="L67" s="169">
        <v>0</v>
      </c>
      <c r="M67" s="169">
        <v>421</v>
      </c>
      <c r="N67" s="169">
        <v>536998.69999999995</v>
      </c>
      <c r="O67" s="169">
        <v>327</v>
      </c>
      <c r="P67" s="169">
        <v>126861.9</v>
      </c>
      <c r="Q67" s="169">
        <v>184</v>
      </c>
      <c r="R67" s="170">
        <v>21919.599999999999</v>
      </c>
    </row>
    <row r="68" spans="1:18" ht="10.5" customHeight="1" x14ac:dyDescent="0.15">
      <c r="A68" s="30"/>
      <c r="C68" s="239" t="s">
        <v>175</v>
      </c>
      <c r="E68" s="79">
        <f t="shared" si="11"/>
        <v>83</v>
      </c>
      <c r="F68" s="90">
        <f t="shared" si="12"/>
        <v>116355.55</v>
      </c>
      <c r="G68" s="164">
        <v>0</v>
      </c>
      <c r="H68" s="165">
        <v>0</v>
      </c>
      <c r="I68" s="166">
        <v>0</v>
      </c>
      <c r="J68" s="165">
        <v>0</v>
      </c>
      <c r="K68" s="166">
        <v>0</v>
      </c>
      <c r="L68" s="165">
        <v>0</v>
      </c>
      <c r="M68" s="166">
        <v>30</v>
      </c>
      <c r="N68" s="165">
        <v>42322.5</v>
      </c>
      <c r="O68" s="166">
        <v>53</v>
      </c>
      <c r="P68" s="165">
        <v>74033.05</v>
      </c>
      <c r="Q68" s="165">
        <v>0</v>
      </c>
      <c r="R68" s="167">
        <v>0</v>
      </c>
    </row>
    <row r="69" spans="1:18" ht="10.5" customHeight="1" thickBot="1" x14ac:dyDescent="0.2">
      <c r="A69" s="163"/>
      <c r="B69" s="25"/>
      <c r="C69" s="246"/>
      <c r="D69" s="25"/>
      <c r="E69" s="75">
        <f t="shared" si="11"/>
        <v>238</v>
      </c>
      <c r="F69" s="180">
        <f t="shared" si="12"/>
        <v>316920.33</v>
      </c>
      <c r="G69" s="181">
        <v>12</v>
      </c>
      <c r="H69" s="182">
        <v>4300</v>
      </c>
      <c r="I69" s="182">
        <v>54</v>
      </c>
      <c r="J69" s="182">
        <v>45912</v>
      </c>
      <c r="K69" s="182">
        <v>0</v>
      </c>
      <c r="L69" s="182">
        <v>0</v>
      </c>
      <c r="M69" s="182">
        <v>91</v>
      </c>
      <c r="N69" s="182">
        <v>149967.5</v>
      </c>
      <c r="O69" s="182">
        <v>63</v>
      </c>
      <c r="P69" s="182">
        <v>107730.25</v>
      </c>
      <c r="Q69" s="182">
        <v>18</v>
      </c>
      <c r="R69" s="183">
        <v>9010.58</v>
      </c>
    </row>
    <row r="70" spans="1:18" ht="20.399999999999999" customHeight="1" x14ac:dyDescent="0.15">
      <c r="A70" s="242" t="s">
        <v>139</v>
      </c>
      <c r="B70" s="243"/>
      <c r="C70" s="243"/>
      <c r="D70" s="243"/>
      <c r="E70" s="253" t="s">
        <v>140</v>
      </c>
      <c r="F70" s="252"/>
      <c r="G70" s="254" t="s">
        <v>141</v>
      </c>
      <c r="H70" s="251"/>
      <c r="I70" s="251" t="s">
        <v>142</v>
      </c>
      <c r="J70" s="251"/>
      <c r="K70" s="255" t="s">
        <v>239</v>
      </c>
      <c r="L70" s="256"/>
      <c r="M70" s="255" t="s">
        <v>238</v>
      </c>
      <c r="N70" s="256"/>
      <c r="O70" s="250" t="s">
        <v>240</v>
      </c>
      <c r="P70" s="251"/>
      <c r="Q70" s="251" t="s">
        <v>143</v>
      </c>
      <c r="R70" s="252"/>
    </row>
    <row r="71" spans="1:18" ht="10.5" customHeight="1" thickBot="1" x14ac:dyDescent="0.2">
      <c r="A71" s="244"/>
      <c r="B71" s="245"/>
      <c r="C71" s="245"/>
      <c r="D71" s="245"/>
      <c r="E71" s="20" t="s">
        <v>144</v>
      </c>
      <c r="F71" s="21" t="s">
        <v>145</v>
      </c>
      <c r="G71" s="22" t="s">
        <v>144</v>
      </c>
      <c r="H71" s="23" t="s">
        <v>145</v>
      </c>
      <c r="I71" s="23" t="s">
        <v>144</v>
      </c>
      <c r="J71" s="23" t="s">
        <v>145</v>
      </c>
      <c r="K71" s="23" t="s">
        <v>144</v>
      </c>
      <c r="L71" s="23" t="s">
        <v>145</v>
      </c>
      <c r="M71" s="23" t="s">
        <v>144</v>
      </c>
      <c r="N71" s="23" t="s">
        <v>145</v>
      </c>
      <c r="O71" s="23" t="s">
        <v>144</v>
      </c>
      <c r="P71" s="23" t="s">
        <v>145</v>
      </c>
      <c r="Q71" s="23" t="s">
        <v>144</v>
      </c>
      <c r="R71" s="21" t="s">
        <v>145</v>
      </c>
    </row>
    <row r="72" spans="1:18" ht="10.5" customHeight="1" x14ac:dyDescent="0.15">
      <c r="A72" s="30"/>
      <c r="B72" s="239" t="s">
        <v>176</v>
      </c>
      <c r="C72" s="239"/>
      <c r="E72" s="93">
        <f>SUM(E74+E76+E78+E80)</f>
        <v>39387</v>
      </c>
      <c r="F72" s="72">
        <f>SUM(F74+F76+F78+F80)</f>
        <v>4991983.5</v>
      </c>
      <c r="G72" s="93">
        <f t="shared" ref="G72:R72" si="13">SUM(G74+G76+G78+G80)</f>
        <v>2786</v>
      </c>
      <c r="H72" s="80">
        <f t="shared" si="13"/>
        <v>611291</v>
      </c>
      <c r="I72" s="74">
        <f t="shared" si="13"/>
        <v>9462</v>
      </c>
      <c r="J72" s="80">
        <f t="shared" si="13"/>
        <v>120689</v>
      </c>
      <c r="K72" s="80">
        <f t="shared" si="13"/>
        <v>3310</v>
      </c>
      <c r="L72" s="80">
        <f t="shared" si="13"/>
        <v>3167116</v>
      </c>
      <c r="M72" s="74">
        <f t="shared" si="13"/>
        <v>7104</v>
      </c>
      <c r="N72" s="80">
        <f t="shared" si="13"/>
        <v>552445</v>
      </c>
      <c r="O72" s="80">
        <f t="shared" si="13"/>
        <v>7825</v>
      </c>
      <c r="P72" s="80">
        <f t="shared" si="13"/>
        <v>443806</v>
      </c>
      <c r="Q72" s="74">
        <f t="shared" si="13"/>
        <v>8900</v>
      </c>
      <c r="R72" s="72">
        <f t="shared" si="13"/>
        <v>96636.5</v>
      </c>
    </row>
    <row r="73" spans="1:18" ht="10.5" customHeight="1" x14ac:dyDescent="0.15">
      <c r="A73" s="30"/>
      <c r="B73" s="241"/>
      <c r="C73" s="241"/>
      <c r="E73" s="82">
        <f>SUM(E75+E77+E79+E81)</f>
        <v>19030</v>
      </c>
      <c r="F73" s="86">
        <f t="shared" ref="F73:R73" si="14">SUM(F75+F77+F79+F81)</f>
        <v>37406373.5</v>
      </c>
      <c r="G73" s="82">
        <f t="shared" si="14"/>
        <v>3376</v>
      </c>
      <c r="H73" s="83">
        <f t="shared" si="14"/>
        <v>12553217</v>
      </c>
      <c r="I73" s="85">
        <f t="shared" si="14"/>
        <v>2968</v>
      </c>
      <c r="J73" s="83">
        <f t="shared" si="14"/>
        <v>968470</v>
      </c>
      <c r="K73" s="83">
        <f t="shared" si="14"/>
        <v>932</v>
      </c>
      <c r="L73" s="83">
        <f t="shared" si="14"/>
        <v>12037769</v>
      </c>
      <c r="M73" s="85">
        <f t="shared" si="14"/>
        <v>5388</v>
      </c>
      <c r="N73" s="83">
        <f t="shared" si="14"/>
        <v>7288065</v>
      </c>
      <c r="O73" s="83">
        <f t="shared" si="14"/>
        <v>4042</v>
      </c>
      <c r="P73" s="83">
        <f t="shared" si="14"/>
        <v>4019108</v>
      </c>
      <c r="Q73" s="85">
        <f t="shared" si="14"/>
        <v>2324</v>
      </c>
      <c r="R73" s="86">
        <f t="shared" si="14"/>
        <v>539744.5</v>
      </c>
    </row>
    <row r="74" spans="1:18" ht="10.5" customHeight="1" x14ac:dyDescent="0.15">
      <c r="A74" s="30"/>
      <c r="C74" s="239" t="s">
        <v>177</v>
      </c>
      <c r="E74" s="79">
        <f t="shared" ref="E74:F79" si="15">SUM(G74+I74+K74+M74+O74+Q74)</f>
        <v>38386</v>
      </c>
      <c r="F74" s="81">
        <f t="shared" si="15"/>
        <v>830090</v>
      </c>
      <c r="G74" s="184">
        <v>2279</v>
      </c>
      <c r="H74" s="165">
        <v>139704</v>
      </c>
      <c r="I74" s="166">
        <v>9462</v>
      </c>
      <c r="J74" s="165">
        <v>120689</v>
      </c>
      <c r="K74" s="166">
        <v>3217</v>
      </c>
      <c r="L74" s="165">
        <v>12802</v>
      </c>
      <c r="M74" s="166">
        <v>6917</v>
      </c>
      <c r="N74" s="165">
        <v>221185</v>
      </c>
      <c r="O74" s="166">
        <v>7621</v>
      </c>
      <c r="P74" s="165">
        <v>239185</v>
      </c>
      <c r="Q74" s="166">
        <v>8890</v>
      </c>
      <c r="R74" s="167">
        <v>96525</v>
      </c>
    </row>
    <row r="75" spans="1:18" ht="10.5" customHeight="1" x14ac:dyDescent="0.15">
      <c r="A75" s="30"/>
      <c r="C75" s="239"/>
      <c r="E75" s="82">
        <f t="shared" si="15"/>
        <v>11797</v>
      </c>
      <c r="F75" s="86">
        <f t="shared" si="15"/>
        <v>12000269</v>
      </c>
      <c r="G75" s="185">
        <v>941</v>
      </c>
      <c r="H75" s="172">
        <v>6122404</v>
      </c>
      <c r="I75" s="169">
        <v>2434</v>
      </c>
      <c r="J75" s="172">
        <v>671882</v>
      </c>
      <c r="K75" s="169">
        <v>587</v>
      </c>
      <c r="L75" s="172">
        <v>705652</v>
      </c>
      <c r="M75" s="169">
        <v>3274</v>
      </c>
      <c r="N75" s="172">
        <v>2568767</v>
      </c>
      <c r="O75" s="169">
        <v>2462</v>
      </c>
      <c r="P75" s="172">
        <v>1591604</v>
      </c>
      <c r="Q75" s="169">
        <v>2099</v>
      </c>
      <c r="R75" s="170">
        <v>339960</v>
      </c>
    </row>
    <row r="76" spans="1:18" ht="10.5" customHeight="1" x14ac:dyDescent="0.15">
      <c r="A76" s="30"/>
      <c r="C76" s="239" t="s">
        <v>178</v>
      </c>
      <c r="E76" s="79">
        <f t="shared" si="15"/>
        <v>8</v>
      </c>
      <c r="F76" s="81">
        <f t="shared" si="15"/>
        <v>86746</v>
      </c>
      <c r="G76" s="184">
        <v>8</v>
      </c>
      <c r="H76" s="165">
        <v>86746</v>
      </c>
      <c r="I76" s="166">
        <v>0</v>
      </c>
      <c r="J76" s="165">
        <v>0</v>
      </c>
      <c r="K76" s="166">
        <v>0</v>
      </c>
      <c r="L76" s="165">
        <v>0</v>
      </c>
      <c r="M76" s="166">
        <v>0</v>
      </c>
      <c r="N76" s="165">
        <v>0</v>
      </c>
      <c r="O76" s="166">
        <v>0</v>
      </c>
      <c r="P76" s="165">
        <v>0</v>
      </c>
      <c r="Q76" s="166">
        <v>0</v>
      </c>
      <c r="R76" s="167">
        <v>0</v>
      </c>
    </row>
    <row r="77" spans="1:18" ht="10.5" customHeight="1" x14ac:dyDescent="0.15">
      <c r="A77" s="30"/>
      <c r="C77" s="239"/>
      <c r="E77" s="82">
        <f t="shared" si="15"/>
        <v>158</v>
      </c>
      <c r="F77" s="86">
        <f t="shared" si="15"/>
        <v>417627</v>
      </c>
      <c r="G77" s="185">
        <v>105</v>
      </c>
      <c r="H77" s="172">
        <v>370951</v>
      </c>
      <c r="I77" s="169">
        <v>0</v>
      </c>
      <c r="J77" s="172">
        <v>0</v>
      </c>
      <c r="K77" s="169">
        <v>53</v>
      </c>
      <c r="L77" s="172">
        <v>46676</v>
      </c>
      <c r="M77" s="169">
        <v>0</v>
      </c>
      <c r="N77" s="172">
        <v>0</v>
      </c>
      <c r="O77" s="169">
        <v>0</v>
      </c>
      <c r="P77" s="172">
        <v>0</v>
      </c>
      <c r="Q77" s="169">
        <v>0</v>
      </c>
      <c r="R77" s="170">
        <v>0</v>
      </c>
    </row>
    <row r="78" spans="1:18" ht="10.5" customHeight="1" x14ac:dyDescent="0.15">
      <c r="A78" s="30"/>
      <c r="C78" s="239" t="s">
        <v>179</v>
      </c>
      <c r="E78" s="79">
        <f t="shared" si="15"/>
        <v>22</v>
      </c>
      <c r="F78" s="81">
        <f t="shared" si="15"/>
        <v>3824.5</v>
      </c>
      <c r="G78" s="184">
        <v>4</v>
      </c>
      <c r="H78" s="165">
        <v>1400</v>
      </c>
      <c r="I78" s="166">
        <v>0</v>
      </c>
      <c r="J78" s="165">
        <v>0</v>
      </c>
      <c r="K78" s="166">
        <v>0</v>
      </c>
      <c r="L78" s="165">
        <v>0</v>
      </c>
      <c r="M78" s="166">
        <v>0</v>
      </c>
      <c r="N78" s="165">
        <v>0</v>
      </c>
      <c r="O78" s="166">
        <v>8</v>
      </c>
      <c r="P78" s="165">
        <v>2313</v>
      </c>
      <c r="Q78" s="166">
        <v>10</v>
      </c>
      <c r="R78" s="167">
        <v>111.5</v>
      </c>
    </row>
    <row r="79" spans="1:18" ht="10.5" customHeight="1" x14ac:dyDescent="0.15">
      <c r="A79" s="30"/>
      <c r="C79" s="239"/>
      <c r="E79" s="82">
        <f t="shared" si="15"/>
        <v>396</v>
      </c>
      <c r="F79" s="86">
        <f t="shared" si="15"/>
        <v>173523.5</v>
      </c>
      <c r="G79" s="185">
        <v>121</v>
      </c>
      <c r="H79" s="172">
        <v>84550</v>
      </c>
      <c r="I79" s="169">
        <v>0</v>
      </c>
      <c r="J79" s="172">
        <v>0</v>
      </c>
      <c r="K79" s="169">
        <v>0</v>
      </c>
      <c r="L79" s="172">
        <v>0</v>
      </c>
      <c r="M79" s="169">
        <v>105</v>
      </c>
      <c r="N79" s="172">
        <v>53762</v>
      </c>
      <c r="O79" s="169">
        <v>148</v>
      </c>
      <c r="P79" s="172">
        <v>34817</v>
      </c>
      <c r="Q79" s="169">
        <v>22</v>
      </c>
      <c r="R79" s="170">
        <v>394.5</v>
      </c>
    </row>
    <row r="80" spans="1:18" ht="10.5" customHeight="1" x14ac:dyDescent="0.15">
      <c r="A80" s="30"/>
      <c r="C80" s="239" t="s">
        <v>180</v>
      </c>
      <c r="E80" s="79">
        <f>SUM(G80+I80+K80+M80+O80+Q80)</f>
        <v>971</v>
      </c>
      <c r="F80" s="81">
        <f>SUM(H80+J80+L80+N80+P80+R80)</f>
        <v>4071323</v>
      </c>
      <c r="G80" s="184">
        <v>495</v>
      </c>
      <c r="H80" s="165">
        <v>383441</v>
      </c>
      <c r="I80" s="166">
        <v>0</v>
      </c>
      <c r="J80" s="165">
        <v>0</v>
      </c>
      <c r="K80" s="166">
        <v>93</v>
      </c>
      <c r="L80" s="165">
        <v>3154314</v>
      </c>
      <c r="M80" s="166">
        <v>187</v>
      </c>
      <c r="N80" s="165">
        <v>331260</v>
      </c>
      <c r="O80" s="166">
        <v>196</v>
      </c>
      <c r="P80" s="165">
        <v>202308</v>
      </c>
      <c r="Q80" s="166">
        <v>0</v>
      </c>
      <c r="R80" s="167">
        <v>0</v>
      </c>
    </row>
    <row r="81" spans="1:18" ht="10.5" customHeight="1" x14ac:dyDescent="0.15">
      <c r="A81" s="173"/>
      <c r="B81" s="174"/>
      <c r="C81" s="240"/>
      <c r="D81" s="174"/>
      <c r="E81" s="186">
        <f>SUM(G81+I81+K81+M81+O81+Q81)</f>
        <v>6679</v>
      </c>
      <c r="F81" s="187">
        <f>SUM(H81+J81+L81+N81+P81+R81)</f>
        <v>24814954</v>
      </c>
      <c r="G81" s="188">
        <v>2209</v>
      </c>
      <c r="H81" s="189">
        <v>5975312</v>
      </c>
      <c r="I81" s="178">
        <v>534</v>
      </c>
      <c r="J81" s="189">
        <v>296588</v>
      </c>
      <c r="K81" s="178">
        <v>292</v>
      </c>
      <c r="L81" s="189">
        <v>11285441</v>
      </c>
      <c r="M81" s="178">
        <v>2009</v>
      </c>
      <c r="N81" s="189">
        <v>4665536</v>
      </c>
      <c r="O81" s="178">
        <v>1432</v>
      </c>
      <c r="P81" s="189">
        <v>2392687</v>
      </c>
      <c r="Q81" s="178">
        <v>203</v>
      </c>
      <c r="R81" s="179">
        <v>199390</v>
      </c>
    </row>
    <row r="82" spans="1:18" ht="10.5" customHeight="1" x14ac:dyDescent="0.15">
      <c r="A82" s="30"/>
      <c r="B82" s="247" t="s">
        <v>181</v>
      </c>
      <c r="C82" s="248"/>
      <c r="E82" s="79">
        <f>SUM(E84+E86+E88+E90+E92+E94+E96+E98+E100+E102+E104+E106)</f>
        <v>55720</v>
      </c>
      <c r="F82" s="81">
        <f t="shared" ref="F82:R83" si="16">SUM(F84+F86+F88+F90+F92+F94+F96+F98+F100+F102+F104+F106)</f>
        <v>1515346.8194266174</v>
      </c>
      <c r="G82" s="79">
        <f t="shared" si="16"/>
        <v>5738</v>
      </c>
      <c r="H82" s="90">
        <f t="shared" si="16"/>
        <v>160530.62500000285</v>
      </c>
      <c r="I82" s="92">
        <f t="shared" si="16"/>
        <v>12636</v>
      </c>
      <c r="J82" s="90">
        <f t="shared" si="16"/>
        <v>128264.86499958039</v>
      </c>
      <c r="K82" s="90">
        <f t="shared" si="16"/>
        <v>2219</v>
      </c>
      <c r="L82" s="90">
        <f t="shared" si="16"/>
        <v>76648.807000000001</v>
      </c>
      <c r="M82" s="92">
        <f t="shared" si="16"/>
        <v>10017</v>
      </c>
      <c r="N82" s="90">
        <f t="shared" si="16"/>
        <v>425385.08634767507</v>
      </c>
      <c r="O82" s="90">
        <f t="shared" si="16"/>
        <v>14316</v>
      </c>
      <c r="P82" s="90">
        <f t="shared" si="16"/>
        <v>613726.40607935912</v>
      </c>
      <c r="Q82" s="92">
        <f t="shared" si="16"/>
        <v>10794</v>
      </c>
      <c r="R82" s="81">
        <f t="shared" si="16"/>
        <v>110791.03</v>
      </c>
    </row>
    <row r="83" spans="1:18" ht="10.5" customHeight="1" x14ac:dyDescent="0.15">
      <c r="A83" s="30"/>
      <c r="B83" s="249"/>
      <c r="C83" s="249"/>
      <c r="E83" s="82">
        <f>SUM(E85+E87+E89+E91+E93+E95+E97+E99+E101+E103+E105+E107)</f>
        <v>24818</v>
      </c>
      <c r="F83" s="86">
        <f t="shared" si="16"/>
        <v>38349686.081127591</v>
      </c>
      <c r="G83" s="82">
        <f t="shared" si="16"/>
        <v>3536</v>
      </c>
      <c r="H83" s="83">
        <f t="shared" si="16"/>
        <v>13744994.430699915</v>
      </c>
      <c r="I83" s="85">
        <f t="shared" si="16"/>
        <v>6356</v>
      </c>
      <c r="J83" s="83">
        <f t="shared" si="16"/>
        <v>3172867.680346692</v>
      </c>
      <c r="K83" s="83">
        <f t="shared" si="16"/>
        <v>1286</v>
      </c>
      <c r="L83" s="83">
        <f t="shared" si="16"/>
        <v>11307701.932653809</v>
      </c>
      <c r="M83" s="85">
        <f t="shared" si="16"/>
        <v>6443</v>
      </c>
      <c r="N83" s="83">
        <f t="shared" si="16"/>
        <v>7171008.2642140063</v>
      </c>
      <c r="O83" s="83">
        <f t="shared" si="16"/>
        <v>4644</v>
      </c>
      <c r="P83" s="83">
        <f t="shared" si="16"/>
        <v>2457097.6595598017</v>
      </c>
      <c r="Q83" s="85">
        <f t="shared" si="16"/>
        <v>2553</v>
      </c>
      <c r="R83" s="86">
        <f t="shared" si="16"/>
        <v>496016.11365336913</v>
      </c>
    </row>
    <row r="84" spans="1:18" ht="10.5" customHeight="1" x14ac:dyDescent="0.15">
      <c r="A84" s="30"/>
      <c r="C84" s="239" t="s">
        <v>277</v>
      </c>
      <c r="E84" s="79">
        <f t="shared" ref="E84:F107" si="17">SUM(G84+I84+K84+M84+O84+Q84)</f>
        <v>829</v>
      </c>
      <c r="F84" s="81">
        <f t="shared" si="17"/>
        <v>693499.49242660403</v>
      </c>
      <c r="G84" s="184">
        <v>22</v>
      </c>
      <c r="H84" s="165">
        <v>56655.347000002861</v>
      </c>
      <c r="I84" s="166">
        <v>8</v>
      </c>
      <c r="J84" s="165">
        <v>2000.0649995803833</v>
      </c>
      <c r="K84" s="166">
        <v>54</v>
      </c>
      <c r="L84" s="165">
        <v>45390</v>
      </c>
      <c r="M84" s="166">
        <v>245</v>
      </c>
      <c r="N84" s="165">
        <v>186972.28034767509</v>
      </c>
      <c r="O84" s="166">
        <v>500</v>
      </c>
      <c r="P84" s="165">
        <v>402481.8000793457</v>
      </c>
      <c r="Q84" s="166">
        <v>0</v>
      </c>
      <c r="R84" s="167">
        <v>0</v>
      </c>
    </row>
    <row r="85" spans="1:18" ht="10.5" customHeight="1" x14ac:dyDescent="0.15">
      <c r="A85" s="30"/>
      <c r="C85" s="239"/>
      <c r="E85" s="82">
        <f t="shared" si="17"/>
        <v>6459</v>
      </c>
      <c r="F85" s="86">
        <f t="shared" si="17"/>
        <v>24716325.484560903</v>
      </c>
      <c r="G85" s="185">
        <v>1485</v>
      </c>
      <c r="H85" s="172">
        <v>7794184.1116374135</v>
      </c>
      <c r="I85" s="169">
        <v>801</v>
      </c>
      <c r="J85" s="172">
        <v>743003.98034667969</v>
      </c>
      <c r="K85" s="169">
        <v>341</v>
      </c>
      <c r="L85" s="172">
        <v>10697592.22265625</v>
      </c>
      <c r="M85" s="169">
        <v>2461</v>
      </c>
      <c r="N85" s="172">
        <v>3596995.389644891</v>
      </c>
      <c r="O85" s="169">
        <v>1151</v>
      </c>
      <c r="P85" s="172">
        <v>1732246.8875598013</v>
      </c>
      <c r="Q85" s="169">
        <v>220</v>
      </c>
      <c r="R85" s="170">
        <v>152302.89271586915</v>
      </c>
    </row>
    <row r="86" spans="1:18" ht="10.5" customHeight="1" x14ac:dyDescent="0.15">
      <c r="A86" s="30"/>
      <c r="C86" s="239" t="s">
        <v>276</v>
      </c>
      <c r="E86" s="79">
        <f t="shared" si="17"/>
        <v>17985</v>
      </c>
      <c r="F86" s="81">
        <f t="shared" si="17"/>
        <v>123613.01300000001</v>
      </c>
      <c r="G86" s="184">
        <v>1279</v>
      </c>
      <c r="H86" s="165">
        <v>9502.9</v>
      </c>
      <c r="I86" s="166">
        <v>5811</v>
      </c>
      <c r="J86" s="165">
        <v>39662.800000000003</v>
      </c>
      <c r="K86" s="166">
        <v>283</v>
      </c>
      <c r="L86" s="165">
        <v>8375.8070000000007</v>
      </c>
      <c r="M86" s="166">
        <v>2751</v>
      </c>
      <c r="N86" s="165">
        <v>15287.206</v>
      </c>
      <c r="O86" s="166">
        <v>4241</v>
      </c>
      <c r="P86" s="165">
        <v>19864.27</v>
      </c>
      <c r="Q86" s="166">
        <v>3620</v>
      </c>
      <c r="R86" s="167">
        <v>30920.03</v>
      </c>
    </row>
    <row r="87" spans="1:18" ht="10.5" customHeight="1" x14ac:dyDescent="0.15">
      <c r="A87" s="30"/>
      <c r="C87" s="239"/>
      <c r="E87" s="82">
        <f t="shared" si="17"/>
        <v>6621</v>
      </c>
      <c r="F87" s="86">
        <f t="shared" si="17"/>
        <v>1294232.0619999999</v>
      </c>
      <c r="G87" s="185">
        <v>323</v>
      </c>
      <c r="H87" s="172">
        <v>11794.45</v>
      </c>
      <c r="I87" s="169">
        <v>1937</v>
      </c>
      <c r="J87" s="172">
        <v>657309.69999999995</v>
      </c>
      <c r="K87" s="169">
        <v>373</v>
      </c>
      <c r="L87" s="172">
        <v>306947.90000000002</v>
      </c>
      <c r="M87" s="169">
        <v>740</v>
      </c>
      <c r="N87" s="172">
        <v>148391.6</v>
      </c>
      <c r="O87" s="169">
        <v>1997</v>
      </c>
      <c r="P87" s="172">
        <v>112562.712</v>
      </c>
      <c r="Q87" s="169">
        <v>1251</v>
      </c>
      <c r="R87" s="170">
        <v>57225.7</v>
      </c>
    </row>
    <row r="88" spans="1:18" ht="10.5" customHeight="1" x14ac:dyDescent="0.15">
      <c r="A88" s="30"/>
      <c r="C88" s="257" t="s">
        <v>278</v>
      </c>
      <c r="E88" s="79">
        <f t="shared" si="17"/>
        <v>30</v>
      </c>
      <c r="F88" s="81">
        <f t="shared" si="17"/>
        <v>15475</v>
      </c>
      <c r="G88" s="184">
        <v>0</v>
      </c>
      <c r="H88" s="165">
        <v>0</v>
      </c>
      <c r="I88" s="166">
        <v>0</v>
      </c>
      <c r="J88" s="165">
        <v>0</v>
      </c>
      <c r="K88" s="166">
        <v>19</v>
      </c>
      <c r="L88" s="165">
        <v>10370</v>
      </c>
      <c r="M88" s="166">
        <v>0</v>
      </c>
      <c r="N88" s="165">
        <v>0</v>
      </c>
      <c r="O88" s="166">
        <v>11</v>
      </c>
      <c r="P88" s="165">
        <v>5105</v>
      </c>
      <c r="Q88" s="166">
        <v>0</v>
      </c>
      <c r="R88" s="167">
        <v>0</v>
      </c>
    </row>
    <row r="89" spans="1:18" ht="10.5" customHeight="1" x14ac:dyDescent="0.15">
      <c r="A89" s="30"/>
      <c r="C89" s="257"/>
      <c r="E89" s="82">
        <f t="shared" si="17"/>
        <v>680</v>
      </c>
      <c r="F89" s="86">
        <f t="shared" si="17"/>
        <v>336905</v>
      </c>
      <c r="G89" s="185">
        <v>0</v>
      </c>
      <c r="H89" s="172">
        <v>0</v>
      </c>
      <c r="I89" s="169">
        <v>114</v>
      </c>
      <c r="J89" s="172">
        <v>47044</v>
      </c>
      <c r="K89" s="169">
        <v>290</v>
      </c>
      <c r="L89" s="172">
        <v>184780</v>
      </c>
      <c r="M89" s="169">
        <v>77</v>
      </c>
      <c r="N89" s="172">
        <v>22453</v>
      </c>
      <c r="O89" s="169">
        <v>142</v>
      </c>
      <c r="P89" s="172">
        <v>65898</v>
      </c>
      <c r="Q89" s="169">
        <v>57</v>
      </c>
      <c r="R89" s="170">
        <v>16730</v>
      </c>
    </row>
    <row r="90" spans="1:18" ht="10.5" customHeight="1" x14ac:dyDescent="0.15">
      <c r="A90" s="30"/>
      <c r="C90" s="239" t="s">
        <v>279</v>
      </c>
      <c r="E90" s="79">
        <f t="shared" si="17"/>
        <v>36384</v>
      </c>
      <c r="F90" s="81">
        <f t="shared" si="17"/>
        <v>489913</v>
      </c>
      <c r="G90" s="184">
        <v>4398</v>
      </c>
      <c r="H90" s="165">
        <v>94287</v>
      </c>
      <c r="I90" s="166">
        <v>6765</v>
      </c>
      <c r="J90" s="165">
        <v>73152</v>
      </c>
      <c r="K90" s="166">
        <v>1863</v>
      </c>
      <c r="L90" s="165">
        <v>12513</v>
      </c>
      <c r="M90" s="166">
        <v>6918</v>
      </c>
      <c r="N90" s="165">
        <v>175424</v>
      </c>
      <c r="O90" s="166">
        <v>9267</v>
      </c>
      <c r="P90" s="165">
        <v>71666</v>
      </c>
      <c r="Q90" s="166">
        <v>7173</v>
      </c>
      <c r="R90" s="167">
        <v>62871</v>
      </c>
    </row>
    <row r="91" spans="1:18" ht="10.5" customHeight="1" x14ac:dyDescent="0.15">
      <c r="A91" s="30"/>
      <c r="C91" s="239"/>
      <c r="E91" s="82">
        <f t="shared" si="17"/>
        <v>5168</v>
      </c>
      <c r="F91" s="86">
        <f t="shared" si="17"/>
        <v>1890366</v>
      </c>
      <c r="G91" s="185">
        <v>374</v>
      </c>
      <c r="H91" s="172">
        <v>176787</v>
      </c>
      <c r="I91" s="169">
        <v>1109</v>
      </c>
      <c r="J91" s="172">
        <v>217034</v>
      </c>
      <c r="K91" s="169">
        <v>227</v>
      </c>
      <c r="L91" s="172">
        <v>54934</v>
      </c>
      <c r="M91" s="169">
        <v>1518</v>
      </c>
      <c r="N91" s="172">
        <v>1105081</v>
      </c>
      <c r="O91" s="169">
        <v>969</v>
      </c>
      <c r="P91" s="172">
        <v>257384</v>
      </c>
      <c r="Q91" s="169">
        <v>971</v>
      </c>
      <c r="R91" s="170">
        <v>79146</v>
      </c>
    </row>
    <row r="92" spans="1:18" ht="10.5" customHeight="1" x14ac:dyDescent="0.15">
      <c r="A92" s="30"/>
      <c r="C92" s="239" t="s">
        <v>182</v>
      </c>
      <c r="E92" s="79">
        <f t="shared" si="17"/>
        <v>17</v>
      </c>
      <c r="F92" s="81">
        <f t="shared" si="17"/>
        <v>13178</v>
      </c>
      <c r="G92" s="184">
        <v>0</v>
      </c>
      <c r="H92" s="165">
        <v>0</v>
      </c>
      <c r="I92" s="166">
        <v>0</v>
      </c>
      <c r="J92" s="165">
        <v>0</v>
      </c>
      <c r="K92" s="166">
        <v>0</v>
      </c>
      <c r="L92" s="165">
        <v>0</v>
      </c>
      <c r="M92" s="166">
        <v>0</v>
      </c>
      <c r="N92" s="165">
        <v>0</v>
      </c>
      <c r="O92" s="166">
        <v>17</v>
      </c>
      <c r="P92" s="165">
        <v>13178</v>
      </c>
      <c r="Q92" s="166">
        <v>0</v>
      </c>
      <c r="R92" s="167">
        <v>0</v>
      </c>
    </row>
    <row r="93" spans="1:18" ht="10.5" customHeight="1" x14ac:dyDescent="0.15">
      <c r="A93" s="30"/>
      <c r="C93" s="239"/>
      <c r="E93" s="82">
        <f t="shared" si="17"/>
        <v>56</v>
      </c>
      <c r="F93" s="86">
        <f t="shared" si="17"/>
        <v>103292</v>
      </c>
      <c r="G93" s="185">
        <v>0</v>
      </c>
      <c r="H93" s="172">
        <v>0</v>
      </c>
      <c r="I93" s="169">
        <v>0</v>
      </c>
      <c r="J93" s="172">
        <v>0</v>
      </c>
      <c r="K93" s="169">
        <v>0</v>
      </c>
      <c r="L93" s="172">
        <v>0</v>
      </c>
      <c r="M93" s="169">
        <v>53</v>
      </c>
      <c r="N93" s="172">
        <v>100174</v>
      </c>
      <c r="O93" s="169">
        <v>3</v>
      </c>
      <c r="P93" s="172">
        <v>3118</v>
      </c>
      <c r="Q93" s="169">
        <v>0</v>
      </c>
      <c r="R93" s="170">
        <v>0</v>
      </c>
    </row>
    <row r="94" spans="1:18" ht="10.5" customHeight="1" x14ac:dyDescent="0.15">
      <c r="A94" s="30"/>
      <c r="C94" s="239" t="s">
        <v>183</v>
      </c>
      <c r="E94" s="79">
        <f t="shared" si="17"/>
        <v>0</v>
      </c>
      <c r="F94" s="81">
        <f t="shared" si="17"/>
        <v>0</v>
      </c>
      <c r="G94" s="184">
        <v>0</v>
      </c>
      <c r="H94" s="165">
        <v>0</v>
      </c>
      <c r="I94" s="166">
        <v>0</v>
      </c>
      <c r="J94" s="165">
        <v>0</v>
      </c>
      <c r="K94" s="166">
        <v>0</v>
      </c>
      <c r="L94" s="165">
        <v>0</v>
      </c>
      <c r="M94" s="166">
        <v>0</v>
      </c>
      <c r="N94" s="165">
        <v>0</v>
      </c>
      <c r="O94" s="166">
        <v>0</v>
      </c>
      <c r="P94" s="165">
        <v>0</v>
      </c>
      <c r="Q94" s="166">
        <v>0</v>
      </c>
      <c r="R94" s="167">
        <v>0</v>
      </c>
    </row>
    <row r="95" spans="1:18" ht="10.5" customHeight="1" x14ac:dyDescent="0.15">
      <c r="A95" s="30"/>
      <c r="C95" s="239"/>
      <c r="E95" s="82">
        <f t="shared" si="17"/>
        <v>217</v>
      </c>
      <c r="F95" s="86">
        <f t="shared" si="17"/>
        <v>1124890</v>
      </c>
      <c r="G95" s="185">
        <v>0</v>
      </c>
      <c r="H95" s="172">
        <v>0</v>
      </c>
      <c r="I95" s="169">
        <v>0</v>
      </c>
      <c r="J95" s="172">
        <v>0</v>
      </c>
      <c r="K95" s="169">
        <v>0</v>
      </c>
      <c r="L95" s="172">
        <v>0</v>
      </c>
      <c r="M95" s="169">
        <v>217</v>
      </c>
      <c r="N95" s="172">
        <v>1124890</v>
      </c>
      <c r="O95" s="169">
        <v>0</v>
      </c>
      <c r="P95" s="172">
        <v>0</v>
      </c>
      <c r="Q95" s="169">
        <v>0</v>
      </c>
      <c r="R95" s="170">
        <v>0</v>
      </c>
    </row>
    <row r="96" spans="1:18" ht="10.5" customHeight="1" x14ac:dyDescent="0.15">
      <c r="A96" s="30"/>
      <c r="C96" s="239" t="s">
        <v>184</v>
      </c>
      <c r="E96" s="79">
        <f t="shared" si="17"/>
        <v>272</v>
      </c>
      <c r="F96" s="81">
        <f t="shared" si="17"/>
        <v>120566.51400001335</v>
      </c>
      <c r="G96" s="184">
        <v>39</v>
      </c>
      <c r="H96" s="165">
        <v>85.378</v>
      </c>
      <c r="I96" s="166">
        <v>10</v>
      </c>
      <c r="J96" s="165">
        <v>3510</v>
      </c>
      <c r="K96" s="166">
        <v>0</v>
      </c>
      <c r="L96" s="165">
        <v>0</v>
      </c>
      <c r="M96" s="166">
        <v>93</v>
      </c>
      <c r="N96" s="165">
        <v>42773.599999999999</v>
      </c>
      <c r="O96" s="166">
        <v>129</v>
      </c>
      <c r="P96" s="165">
        <v>57197.536000013351</v>
      </c>
      <c r="Q96" s="166">
        <v>1</v>
      </c>
      <c r="R96" s="167">
        <v>17000</v>
      </c>
    </row>
    <row r="97" spans="1:18" ht="10.5" customHeight="1" x14ac:dyDescent="0.15">
      <c r="A97" s="30"/>
      <c r="C97" s="239"/>
      <c r="E97" s="82">
        <f t="shared" si="17"/>
        <v>2587</v>
      </c>
      <c r="F97" s="86">
        <f t="shared" si="17"/>
        <v>6538714.4945666855</v>
      </c>
      <c r="G97" s="185">
        <v>795</v>
      </c>
      <c r="H97" s="172">
        <v>5146223.8690625001</v>
      </c>
      <c r="I97" s="169">
        <v>1116</v>
      </c>
      <c r="J97" s="172">
        <v>797013.80000001192</v>
      </c>
      <c r="K97" s="169">
        <v>30</v>
      </c>
      <c r="L97" s="172">
        <v>5644.8099975585938</v>
      </c>
      <c r="M97" s="169">
        <v>409</v>
      </c>
      <c r="N97" s="172">
        <v>263455.91456911562</v>
      </c>
      <c r="O97" s="169">
        <v>224</v>
      </c>
      <c r="P97" s="172">
        <v>149039</v>
      </c>
      <c r="Q97" s="169">
        <v>13</v>
      </c>
      <c r="R97" s="170">
        <v>177337.10093750001</v>
      </c>
    </row>
    <row r="98" spans="1:18" ht="10.5" customHeight="1" x14ac:dyDescent="0.15">
      <c r="A98" s="30"/>
      <c r="C98" s="239" t="s">
        <v>185</v>
      </c>
      <c r="E98" s="79">
        <f t="shared" si="17"/>
        <v>0</v>
      </c>
      <c r="F98" s="81">
        <f t="shared" si="17"/>
        <v>0</v>
      </c>
      <c r="G98" s="184">
        <v>0</v>
      </c>
      <c r="H98" s="165">
        <v>0</v>
      </c>
      <c r="I98" s="166">
        <v>0</v>
      </c>
      <c r="J98" s="165">
        <v>0</v>
      </c>
      <c r="K98" s="166">
        <v>0</v>
      </c>
      <c r="L98" s="165">
        <v>0</v>
      </c>
      <c r="M98" s="166">
        <v>0</v>
      </c>
      <c r="N98" s="165">
        <v>0</v>
      </c>
      <c r="O98" s="166">
        <v>0</v>
      </c>
      <c r="P98" s="165">
        <v>0</v>
      </c>
      <c r="Q98" s="166">
        <v>0</v>
      </c>
      <c r="R98" s="167">
        <v>0</v>
      </c>
    </row>
    <row r="99" spans="1:18" ht="10.5" customHeight="1" x14ac:dyDescent="0.15">
      <c r="A99" s="30"/>
      <c r="C99" s="239"/>
      <c r="E99" s="82">
        <f t="shared" si="17"/>
        <v>1827</v>
      </c>
      <c r="F99" s="86">
        <f t="shared" si="17"/>
        <v>1439979</v>
      </c>
      <c r="G99" s="185">
        <v>411</v>
      </c>
      <c r="H99" s="172">
        <v>501630</v>
      </c>
      <c r="I99" s="169">
        <v>1061</v>
      </c>
      <c r="J99" s="172">
        <v>649496</v>
      </c>
      <c r="K99" s="169">
        <v>0</v>
      </c>
      <c r="L99" s="172">
        <v>0</v>
      </c>
      <c r="M99" s="169">
        <v>294</v>
      </c>
      <c r="N99" s="172">
        <v>243945</v>
      </c>
      <c r="O99" s="169">
        <v>61</v>
      </c>
      <c r="P99" s="172">
        <v>44908</v>
      </c>
      <c r="Q99" s="169">
        <v>0</v>
      </c>
      <c r="R99" s="170">
        <v>0</v>
      </c>
    </row>
    <row r="100" spans="1:18" ht="10.5" customHeight="1" x14ac:dyDescent="0.15">
      <c r="A100" s="30"/>
      <c r="C100" s="239" t="s">
        <v>186</v>
      </c>
      <c r="E100" s="79">
        <f t="shared" si="17"/>
        <v>0</v>
      </c>
      <c r="F100" s="81">
        <f t="shared" si="17"/>
        <v>0</v>
      </c>
      <c r="G100" s="184">
        <v>0</v>
      </c>
      <c r="H100" s="165">
        <v>0</v>
      </c>
      <c r="I100" s="166">
        <v>0</v>
      </c>
      <c r="J100" s="165">
        <v>0</v>
      </c>
      <c r="K100" s="166">
        <v>0</v>
      </c>
      <c r="L100" s="165">
        <v>0</v>
      </c>
      <c r="M100" s="166">
        <v>0</v>
      </c>
      <c r="N100" s="165">
        <v>0</v>
      </c>
      <c r="O100" s="166">
        <v>0</v>
      </c>
      <c r="P100" s="165">
        <v>0</v>
      </c>
      <c r="Q100" s="166">
        <v>0</v>
      </c>
      <c r="R100" s="167">
        <v>0</v>
      </c>
    </row>
    <row r="101" spans="1:18" ht="10.5" customHeight="1" x14ac:dyDescent="0.15">
      <c r="A101" s="30"/>
      <c r="C101" s="239"/>
      <c r="E101" s="82">
        <f t="shared" si="17"/>
        <v>0</v>
      </c>
      <c r="F101" s="86">
        <f t="shared" si="17"/>
        <v>0</v>
      </c>
      <c r="G101" s="185">
        <v>0</v>
      </c>
      <c r="H101" s="172">
        <v>0</v>
      </c>
      <c r="I101" s="169">
        <v>0</v>
      </c>
      <c r="J101" s="172">
        <v>0</v>
      </c>
      <c r="K101" s="169">
        <v>0</v>
      </c>
      <c r="L101" s="172">
        <v>0</v>
      </c>
      <c r="M101" s="169">
        <v>0</v>
      </c>
      <c r="N101" s="172">
        <v>0</v>
      </c>
      <c r="O101" s="169">
        <v>0</v>
      </c>
      <c r="P101" s="172">
        <v>0</v>
      </c>
      <c r="Q101" s="169">
        <v>0</v>
      </c>
      <c r="R101" s="170">
        <v>0</v>
      </c>
    </row>
    <row r="102" spans="1:18" ht="10.5" customHeight="1" x14ac:dyDescent="0.15">
      <c r="A102" s="30"/>
      <c r="B102" s="97"/>
      <c r="C102" s="239" t="s">
        <v>187</v>
      </c>
      <c r="E102" s="79">
        <f t="shared" si="17"/>
        <v>42</v>
      </c>
      <c r="F102" s="81">
        <f t="shared" si="17"/>
        <v>9940</v>
      </c>
      <c r="G102" s="184">
        <v>0</v>
      </c>
      <c r="H102" s="165">
        <v>0</v>
      </c>
      <c r="I102" s="166">
        <v>42</v>
      </c>
      <c r="J102" s="165">
        <v>9940</v>
      </c>
      <c r="K102" s="166">
        <v>0</v>
      </c>
      <c r="L102" s="165">
        <v>0</v>
      </c>
      <c r="M102" s="166">
        <v>0</v>
      </c>
      <c r="N102" s="165">
        <v>0</v>
      </c>
      <c r="O102" s="166">
        <v>0</v>
      </c>
      <c r="P102" s="165">
        <v>0</v>
      </c>
      <c r="Q102" s="166">
        <v>0</v>
      </c>
      <c r="R102" s="167">
        <v>0</v>
      </c>
    </row>
    <row r="103" spans="1:18" ht="10.5" customHeight="1" x14ac:dyDescent="0.2">
      <c r="A103" s="30"/>
      <c r="B103" s="99"/>
      <c r="C103" s="239"/>
      <c r="E103" s="82">
        <f t="shared" si="17"/>
        <v>759</v>
      </c>
      <c r="F103" s="86">
        <f t="shared" si="17"/>
        <v>586433.34</v>
      </c>
      <c r="G103" s="185">
        <v>65</v>
      </c>
      <c r="H103" s="172">
        <v>36825</v>
      </c>
      <c r="I103" s="169">
        <v>218</v>
      </c>
      <c r="J103" s="172">
        <v>61966.2</v>
      </c>
      <c r="K103" s="169">
        <v>25</v>
      </c>
      <c r="L103" s="172">
        <v>57803</v>
      </c>
      <c r="M103" s="169">
        <v>328</v>
      </c>
      <c r="N103" s="172">
        <v>331047.65999999997</v>
      </c>
      <c r="O103" s="169">
        <v>84</v>
      </c>
      <c r="P103" s="172">
        <v>85517.06</v>
      </c>
      <c r="Q103" s="169">
        <v>39</v>
      </c>
      <c r="R103" s="170">
        <v>13274.42</v>
      </c>
    </row>
    <row r="104" spans="1:18" ht="10.5" customHeight="1" x14ac:dyDescent="0.15">
      <c r="A104" s="30"/>
      <c r="C104" s="239" t="s">
        <v>243</v>
      </c>
      <c r="E104" s="79">
        <f t="shared" si="17"/>
        <v>46</v>
      </c>
      <c r="F104" s="81">
        <f t="shared" si="17"/>
        <v>11707.8</v>
      </c>
      <c r="G104" s="184">
        <v>0</v>
      </c>
      <c r="H104" s="165">
        <v>0</v>
      </c>
      <c r="I104" s="166">
        <v>0</v>
      </c>
      <c r="J104" s="165">
        <v>0</v>
      </c>
      <c r="K104" s="166">
        <v>0</v>
      </c>
      <c r="L104" s="165">
        <v>0</v>
      </c>
      <c r="M104" s="166">
        <v>0</v>
      </c>
      <c r="N104" s="165">
        <v>0</v>
      </c>
      <c r="O104" s="166">
        <v>46</v>
      </c>
      <c r="P104" s="165">
        <v>11707.8</v>
      </c>
      <c r="Q104" s="166">
        <v>0</v>
      </c>
      <c r="R104" s="167">
        <v>0</v>
      </c>
    </row>
    <row r="105" spans="1:18" ht="10.5" customHeight="1" x14ac:dyDescent="0.15">
      <c r="A105" s="30"/>
      <c r="C105" s="239"/>
      <c r="E105" s="82">
        <f t="shared" si="17"/>
        <v>172</v>
      </c>
      <c r="F105" s="86">
        <f t="shared" si="17"/>
        <v>134572.70000000001</v>
      </c>
      <c r="G105" s="185">
        <v>61</v>
      </c>
      <c r="H105" s="172">
        <v>64050</v>
      </c>
      <c r="I105" s="169">
        <v>0</v>
      </c>
      <c r="J105" s="172">
        <v>0</v>
      </c>
      <c r="K105" s="169">
        <v>0</v>
      </c>
      <c r="L105" s="172">
        <v>0</v>
      </c>
      <c r="M105" s="169">
        <v>111</v>
      </c>
      <c r="N105" s="172">
        <v>70522.7</v>
      </c>
      <c r="O105" s="169">
        <v>0</v>
      </c>
      <c r="P105" s="172">
        <v>0</v>
      </c>
      <c r="Q105" s="169">
        <v>0</v>
      </c>
      <c r="R105" s="170">
        <v>0</v>
      </c>
    </row>
    <row r="106" spans="1:18" ht="10.5" customHeight="1" x14ac:dyDescent="0.15">
      <c r="A106" s="30"/>
      <c r="C106" s="239" t="s">
        <v>188</v>
      </c>
      <c r="E106" s="79">
        <f t="shared" si="17"/>
        <v>115</v>
      </c>
      <c r="F106" s="81">
        <f t="shared" si="17"/>
        <v>37454</v>
      </c>
      <c r="G106" s="184">
        <v>0</v>
      </c>
      <c r="H106" s="165">
        <v>0</v>
      </c>
      <c r="I106" s="166">
        <v>0</v>
      </c>
      <c r="J106" s="165">
        <v>0</v>
      </c>
      <c r="K106" s="166">
        <v>0</v>
      </c>
      <c r="L106" s="165">
        <v>0</v>
      </c>
      <c r="M106" s="166">
        <v>10</v>
      </c>
      <c r="N106" s="165">
        <v>4928</v>
      </c>
      <c r="O106" s="166">
        <v>105</v>
      </c>
      <c r="P106" s="165">
        <v>32526</v>
      </c>
      <c r="Q106" s="166">
        <v>0</v>
      </c>
      <c r="R106" s="167">
        <v>0</v>
      </c>
    </row>
    <row r="107" spans="1:18" ht="10.5" customHeight="1" x14ac:dyDescent="0.15">
      <c r="A107" s="173"/>
      <c r="B107" s="174"/>
      <c r="C107" s="240"/>
      <c r="D107" s="174"/>
      <c r="E107" s="186">
        <f t="shared" si="17"/>
        <v>272</v>
      </c>
      <c r="F107" s="187">
        <f t="shared" si="17"/>
        <v>183976</v>
      </c>
      <c r="G107" s="188">
        <v>22</v>
      </c>
      <c r="H107" s="189">
        <v>13500</v>
      </c>
      <c r="I107" s="178">
        <v>0</v>
      </c>
      <c r="J107" s="189">
        <v>0</v>
      </c>
      <c r="K107" s="178">
        <v>0</v>
      </c>
      <c r="L107" s="189">
        <v>0</v>
      </c>
      <c r="M107" s="178">
        <v>235</v>
      </c>
      <c r="N107" s="189">
        <v>164052</v>
      </c>
      <c r="O107" s="178">
        <v>13</v>
      </c>
      <c r="P107" s="189">
        <v>6424</v>
      </c>
      <c r="Q107" s="178">
        <v>2</v>
      </c>
      <c r="R107" s="190">
        <v>0</v>
      </c>
    </row>
    <row r="108" spans="1:18" ht="10.5" customHeight="1" x14ac:dyDescent="0.15">
      <c r="A108" s="30"/>
      <c r="B108" s="247" t="s">
        <v>189</v>
      </c>
      <c r="C108" s="247"/>
      <c r="E108" s="79">
        <f>SUM(E110+E112+E114+E116+E118+E120+E122+E124+E126+E128+E130+E132+E134+E136+E138+E140)</f>
        <v>9798</v>
      </c>
      <c r="F108" s="81">
        <f>SUM(F110+F112+F114+F116+F118+F120+F122+F124+F126+F128+F130+F132+F134+F136+F138+F140)</f>
        <v>5172803.2453108393</v>
      </c>
      <c r="G108" s="79">
        <f t="shared" ref="G108:R108" si="18">SUM(G110+G112+G114+G116+G118+G120+G122+G124+G126+G128+G130+G132+G134+G136+G138+G140)</f>
        <v>4679</v>
      </c>
      <c r="H108" s="90">
        <f t="shared" si="18"/>
        <v>127958.21491083923</v>
      </c>
      <c r="I108" s="92">
        <f t="shared" si="18"/>
        <v>1554</v>
      </c>
      <c r="J108" s="90">
        <f t="shared" si="18"/>
        <v>56242.135000000002</v>
      </c>
      <c r="K108" s="90">
        <f t="shared" si="18"/>
        <v>332</v>
      </c>
      <c r="L108" s="90">
        <f t="shared" si="18"/>
        <v>240258.25</v>
      </c>
      <c r="M108" s="92">
        <f t="shared" si="18"/>
        <v>1120</v>
      </c>
      <c r="N108" s="90">
        <f t="shared" si="18"/>
        <v>4342550.0600000005</v>
      </c>
      <c r="O108" s="90">
        <f t="shared" si="18"/>
        <v>954</v>
      </c>
      <c r="P108" s="90">
        <f t="shared" si="18"/>
        <v>374149.07539999997</v>
      </c>
      <c r="Q108" s="92">
        <f t="shared" si="18"/>
        <v>1159</v>
      </c>
      <c r="R108" s="81">
        <f t="shared" si="18"/>
        <v>31645.509999999995</v>
      </c>
    </row>
    <row r="109" spans="1:18" ht="10.5" customHeight="1" x14ac:dyDescent="0.15">
      <c r="A109" s="30"/>
      <c r="B109" s="239"/>
      <c r="C109" s="239"/>
      <c r="E109" s="82">
        <f>SUM(E111+E113+E115+E117+E119+E121+E123+E125+E127+E129+E131+E133+E135+E137+E139+E141)</f>
        <v>28513</v>
      </c>
      <c r="F109" s="86">
        <f t="shared" ref="F109:R109" si="19">SUM(F111+F113+F115+F117+F119+F121+F123+F125+F127+F129+F131+F133+F135+F137+F139+F141)</f>
        <v>43372235.676940151</v>
      </c>
      <c r="G109" s="82">
        <f t="shared" si="19"/>
        <v>5904</v>
      </c>
      <c r="H109" s="83">
        <f t="shared" si="19"/>
        <v>6003422.1566171758</v>
      </c>
      <c r="I109" s="85">
        <f t="shared" si="19"/>
        <v>9300</v>
      </c>
      <c r="J109" s="83">
        <f t="shared" si="19"/>
        <v>4618485.625596948</v>
      </c>
      <c r="K109" s="83">
        <f t="shared" si="19"/>
        <v>1584</v>
      </c>
      <c r="L109" s="83">
        <f t="shared" si="19"/>
        <v>19747040.19667739</v>
      </c>
      <c r="M109" s="85">
        <f t="shared" si="19"/>
        <v>5890</v>
      </c>
      <c r="N109" s="83">
        <f t="shared" si="19"/>
        <v>8653545.5230000727</v>
      </c>
      <c r="O109" s="83">
        <f t="shared" si="19"/>
        <v>4159</v>
      </c>
      <c r="P109" s="83">
        <f t="shared" si="19"/>
        <v>3875522.2591000837</v>
      </c>
      <c r="Q109" s="85">
        <f t="shared" si="19"/>
        <v>1676</v>
      </c>
      <c r="R109" s="86">
        <f t="shared" si="19"/>
        <v>474219.91594848555</v>
      </c>
    </row>
    <row r="110" spans="1:18" ht="10.5" customHeight="1" x14ac:dyDescent="0.15">
      <c r="A110" s="30"/>
      <c r="C110" s="239" t="s">
        <v>190</v>
      </c>
      <c r="E110" s="79">
        <f t="shared" ref="E110:F141" si="20">SUM(G110+I110+K110+M110+O110+Q110)</f>
        <v>167</v>
      </c>
      <c r="F110" s="81">
        <f t="shared" si="20"/>
        <v>95104.400000000009</v>
      </c>
      <c r="G110" s="184">
        <v>2</v>
      </c>
      <c r="H110" s="165">
        <v>41.6</v>
      </c>
      <c r="I110" s="166">
        <v>13</v>
      </c>
      <c r="J110" s="165">
        <v>13.8</v>
      </c>
      <c r="K110" s="166">
        <v>0</v>
      </c>
      <c r="L110" s="165">
        <v>0</v>
      </c>
      <c r="M110" s="166">
        <v>92</v>
      </c>
      <c r="N110" s="165">
        <v>62470.8</v>
      </c>
      <c r="O110" s="166">
        <v>55</v>
      </c>
      <c r="P110" s="165">
        <v>32553.200000000001</v>
      </c>
      <c r="Q110" s="166">
        <v>5</v>
      </c>
      <c r="R110" s="167">
        <v>25</v>
      </c>
    </row>
    <row r="111" spans="1:18" ht="10.5" customHeight="1" x14ac:dyDescent="0.15">
      <c r="A111" s="30"/>
      <c r="C111" s="239"/>
      <c r="E111" s="82">
        <f t="shared" si="20"/>
        <v>1459</v>
      </c>
      <c r="F111" s="86">
        <f t="shared" si="20"/>
        <v>580788.07000000007</v>
      </c>
      <c r="G111" s="185">
        <v>657</v>
      </c>
      <c r="H111" s="172">
        <v>407172.2</v>
      </c>
      <c r="I111" s="169">
        <v>5</v>
      </c>
      <c r="J111" s="172">
        <v>1975.37</v>
      </c>
      <c r="K111" s="169">
        <v>0</v>
      </c>
      <c r="L111" s="172">
        <v>0</v>
      </c>
      <c r="M111" s="169">
        <v>172</v>
      </c>
      <c r="N111" s="172">
        <v>73580.5</v>
      </c>
      <c r="O111" s="169">
        <v>603</v>
      </c>
      <c r="P111" s="172">
        <v>97572</v>
      </c>
      <c r="Q111" s="169">
        <v>22</v>
      </c>
      <c r="R111" s="170">
        <v>488</v>
      </c>
    </row>
    <row r="112" spans="1:18" ht="10.5" customHeight="1" x14ac:dyDescent="0.15">
      <c r="A112" s="30"/>
      <c r="C112" s="239" t="s">
        <v>191</v>
      </c>
      <c r="E112" s="79">
        <f t="shared" si="20"/>
        <v>239</v>
      </c>
      <c r="F112" s="81">
        <f t="shared" si="20"/>
        <v>224621.53</v>
      </c>
      <c r="G112" s="184">
        <v>0</v>
      </c>
      <c r="H112" s="165">
        <v>0</v>
      </c>
      <c r="I112" s="166">
        <v>34</v>
      </c>
      <c r="J112" s="165">
        <v>448.29999999999995</v>
      </c>
      <c r="K112" s="166">
        <v>0</v>
      </c>
      <c r="L112" s="165">
        <v>0</v>
      </c>
      <c r="M112" s="166">
        <v>58</v>
      </c>
      <c r="N112" s="165">
        <v>152652.20000000001</v>
      </c>
      <c r="O112" s="166">
        <v>70</v>
      </c>
      <c r="P112" s="165">
        <v>67401.8</v>
      </c>
      <c r="Q112" s="166">
        <v>77</v>
      </c>
      <c r="R112" s="167">
        <v>4119.2299999999996</v>
      </c>
    </row>
    <row r="113" spans="1:18" ht="10.5" customHeight="1" x14ac:dyDescent="0.15">
      <c r="A113" s="30"/>
      <c r="C113" s="239"/>
      <c r="E113" s="82">
        <f t="shared" si="20"/>
        <v>1665</v>
      </c>
      <c r="F113" s="86">
        <f>SUM(H113+J113+L113+N113+P113+R113)</f>
        <v>6421819.0010000011</v>
      </c>
      <c r="G113" s="185">
        <v>290</v>
      </c>
      <c r="H113" s="172">
        <v>197535</v>
      </c>
      <c r="I113" s="169">
        <v>94</v>
      </c>
      <c r="J113" s="172">
        <v>51294.8</v>
      </c>
      <c r="K113" s="169">
        <v>144</v>
      </c>
      <c r="L113" s="172">
        <v>4415778</v>
      </c>
      <c r="M113" s="169">
        <v>726</v>
      </c>
      <c r="N113" s="172">
        <v>1113186.4000000001</v>
      </c>
      <c r="O113" s="169">
        <v>298</v>
      </c>
      <c r="P113" s="172">
        <v>592061.85000000009</v>
      </c>
      <c r="Q113" s="169">
        <v>113</v>
      </c>
      <c r="R113" s="170">
        <v>51962.951000000001</v>
      </c>
    </row>
    <row r="114" spans="1:18" ht="10.5" customHeight="1" x14ac:dyDescent="0.15">
      <c r="A114" s="30"/>
      <c r="C114" s="239" t="s">
        <v>192</v>
      </c>
      <c r="E114" s="79">
        <f t="shared" si="20"/>
        <v>0</v>
      </c>
      <c r="F114" s="81">
        <f t="shared" si="20"/>
        <v>0</v>
      </c>
      <c r="G114" s="184">
        <v>0</v>
      </c>
      <c r="H114" s="165">
        <v>0</v>
      </c>
      <c r="I114" s="166">
        <v>0</v>
      </c>
      <c r="J114" s="165">
        <v>0</v>
      </c>
      <c r="K114" s="166">
        <v>0</v>
      </c>
      <c r="L114" s="165">
        <v>0</v>
      </c>
      <c r="M114" s="166">
        <v>0</v>
      </c>
      <c r="N114" s="165">
        <v>0</v>
      </c>
      <c r="O114" s="166">
        <v>0</v>
      </c>
      <c r="P114" s="165">
        <v>0</v>
      </c>
      <c r="Q114" s="166">
        <v>0</v>
      </c>
      <c r="R114" s="167">
        <v>0</v>
      </c>
    </row>
    <row r="115" spans="1:18" ht="10.5" customHeight="1" x14ac:dyDescent="0.15">
      <c r="A115" s="30"/>
      <c r="C115" s="239"/>
      <c r="E115" s="82">
        <f t="shared" si="20"/>
        <v>361</v>
      </c>
      <c r="F115" s="86">
        <f t="shared" si="20"/>
        <v>1082173.027</v>
      </c>
      <c r="G115" s="185">
        <v>51</v>
      </c>
      <c r="H115" s="172">
        <v>1074007.5</v>
      </c>
      <c r="I115" s="169">
        <v>256</v>
      </c>
      <c r="J115" s="172">
        <v>2487.0140000000001</v>
      </c>
      <c r="K115" s="169">
        <v>28</v>
      </c>
      <c r="L115" s="172">
        <v>5600</v>
      </c>
      <c r="M115" s="169">
        <v>1</v>
      </c>
      <c r="N115" s="172">
        <v>4</v>
      </c>
      <c r="O115" s="169">
        <v>24</v>
      </c>
      <c r="P115" s="172">
        <v>74.108000000000004</v>
      </c>
      <c r="Q115" s="169">
        <v>1</v>
      </c>
      <c r="R115" s="170">
        <v>0.40500000000000003</v>
      </c>
    </row>
    <row r="116" spans="1:18" ht="10.5" customHeight="1" x14ac:dyDescent="0.15">
      <c r="A116" s="30"/>
      <c r="C116" s="239" t="s">
        <v>193</v>
      </c>
      <c r="E116" s="79">
        <f t="shared" si="20"/>
        <v>1497</v>
      </c>
      <c r="F116" s="81">
        <f t="shared" si="20"/>
        <v>854721.10000000009</v>
      </c>
      <c r="G116" s="184">
        <v>60</v>
      </c>
      <c r="H116" s="165">
        <v>57875.399999999994</v>
      </c>
      <c r="I116" s="166">
        <v>152</v>
      </c>
      <c r="J116" s="165">
        <v>9178.2999999999993</v>
      </c>
      <c r="K116" s="166">
        <v>217</v>
      </c>
      <c r="L116" s="165">
        <v>180742.7</v>
      </c>
      <c r="M116" s="166">
        <v>339</v>
      </c>
      <c r="N116" s="165">
        <v>358188.2</v>
      </c>
      <c r="O116" s="166">
        <v>392</v>
      </c>
      <c r="P116" s="165">
        <v>239462.59999999998</v>
      </c>
      <c r="Q116" s="166">
        <v>337</v>
      </c>
      <c r="R116" s="167">
        <v>9273.9</v>
      </c>
    </row>
    <row r="117" spans="1:18" ht="10.5" customHeight="1" x14ac:dyDescent="0.15">
      <c r="A117" s="30"/>
      <c r="C117" s="239"/>
      <c r="E117" s="82">
        <f t="shared" si="20"/>
        <v>8945</v>
      </c>
      <c r="F117" s="86">
        <f t="shared" si="20"/>
        <v>23873755.773999996</v>
      </c>
      <c r="G117" s="185">
        <v>1285</v>
      </c>
      <c r="H117" s="172">
        <v>1742813.9</v>
      </c>
      <c r="I117" s="169">
        <v>1231</v>
      </c>
      <c r="J117" s="172">
        <v>510546.60000000003</v>
      </c>
      <c r="K117" s="169">
        <v>980</v>
      </c>
      <c r="L117" s="172">
        <v>14819343</v>
      </c>
      <c r="M117" s="169">
        <v>2973</v>
      </c>
      <c r="N117" s="172">
        <v>3958652.0839999998</v>
      </c>
      <c r="O117" s="169">
        <v>1971</v>
      </c>
      <c r="P117" s="172">
        <v>2619133.0749999997</v>
      </c>
      <c r="Q117" s="169">
        <v>505</v>
      </c>
      <c r="R117" s="170">
        <v>223267.11499999999</v>
      </c>
    </row>
    <row r="118" spans="1:18" ht="10.5" customHeight="1" x14ac:dyDescent="0.15">
      <c r="A118" s="30"/>
      <c r="C118" s="239" t="s">
        <v>194</v>
      </c>
      <c r="E118" s="79">
        <f t="shared" si="20"/>
        <v>791</v>
      </c>
      <c r="F118" s="81">
        <f t="shared" si="20"/>
        <v>6616.9000000000005</v>
      </c>
      <c r="G118" s="184">
        <v>226</v>
      </c>
      <c r="H118" s="165">
        <v>2103</v>
      </c>
      <c r="I118" s="166">
        <v>49</v>
      </c>
      <c r="J118" s="165">
        <v>524.1</v>
      </c>
      <c r="K118" s="166">
        <v>0</v>
      </c>
      <c r="L118" s="165">
        <v>0</v>
      </c>
      <c r="M118" s="166">
        <v>209</v>
      </c>
      <c r="N118" s="165">
        <v>693.5</v>
      </c>
      <c r="O118" s="166">
        <v>142</v>
      </c>
      <c r="P118" s="165">
        <v>1450</v>
      </c>
      <c r="Q118" s="166">
        <v>165</v>
      </c>
      <c r="R118" s="167">
        <v>1846.3</v>
      </c>
    </row>
    <row r="119" spans="1:18" ht="10.5" customHeight="1" x14ac:dyDescent="0.15">
      <c r="A119" s="30"/>
      <c r="C119" s="239"/>
      <c r="E119" s="82">
        <f t="shared" si="20"/>
        <v>1047</v>
      </c>
      <c r="F119" s="86">
        <f t="shared" si="20"/>
        <v>15139.099999999999</v>
      </c>
      <c r="G119" s="185">
        <v>379</v>
      </c>
      <c r="H119" s="172">
        <v>2226</v>
      </c>
      <c r="I119" s="169">
        <v>398</v>
      </c>
      <c r="J119" s="172">
        <v>9760.7999999999993</v>
      </c>
      <c r="K119" s="169">
        <v>0</v>
      </c>
      <c r="L119" s="172">
        <v>0</v>
      </c>
      <c r="M119" s="169">
        <v>26</v>
      </c>
      <c r="N119" s="172">
        <v>119.5</v>
      </c>
      <c r="O119" s="169">
        <v>174</v>
      </c>
      <c r="P119" s="172">
        <v>2102</v>
      </c>
      <c r="Q119" s="169">
        <v>70</v>
      </c>
      <c r="R119" s="170">
        <v>930.8</v>
      </c>
    </row>
    <row r="120" spans="1:18" ht="10.5" customHeight="1" x14ac:dyDescent="0.15">
      <c r="A120" s="30"/>
      <c r="C120" s="239" t="s">
        <v>241</v>
      </c>
      <c r="E120" s="79">
        <f t="shared" si="20"/>
        <v>2</v>
      </c>
      <c r="F120" s="81">
        <f t="shared" si="20"/>
        <v>135</v>
      </c>
      <c r="G120" s="184">
        <v>0</v>
      </c>
      <c r="H120" s="165">
        <v>0</v>
      </c>
      <c r="I120" s="166">
        <v>0</v>
      </c>
      <c r="J120" s="165">
        <v>0</v>
      </c>
      <c r="K120" s="166">
        <v>0</v>
      </c>
      <c r="L120" s="165">
        <v>0</v>
      </c>
      <c r="M120" s="166">
        <v>0</v>
      </c>
      <c r="N120" s="165">
        <v>0</v>
      </c>
      <c r="O120" s="166">
        <v>2</v>
      </c>
      <c r="P120" s="165">
        <v>135</v>
      </c>
      <c r="Q120" s="166">
        <v>0</v>
      </c>
      <c r="R120" s="167">
        <v>0</v>
      </c>
    </row>
    <row r="121" spans="1:18" ht="10.5" customHeight="1" x14ac:dyDescent="0.15">
      <c r="A121" s="30"/>
      <c r="C121" s="239"/>
      <c r="E121" s="82">
        <f t="shared" si="20"/>
        <v>136</v>
      </c>
      <c r="F121" s="86">
        <f t="shared" si="20"/>
        <v>10438</v>
      </c>
      <c r="G121" s="185">
        <v>51</v>
      </c>
      <c r="H121" s="172">
        <v>17</v>
      </c>
      <c r="I121" s="169">
        <v>34</v>
      </c>
      <c r="J121" s="172">
        <v>10050</v>
      </c>
      <c r="K121" s="169">
        <v>0</v>
      </c>
      <c r="L121" s="172">
        <v>0</v>
      </c>
      <c r="M121" s="169">
        <v>0</v>
      </c>
      <c r="N121" s="172">
        <v>0</v>
      </c>
      <c r="O121" s="169">
        <v>49</v>
      </c>
      <c r="P121" s="172">
        <v>370</v>
      </c>
      <c r="Q121" s="169">
        <v>2</v>
      </c>
      <c r="R121" s="170">
        <v>1</v>
      </c>
    </row>
    <row r="122" spans="1:18" ht="10.5" customHeight="1" x14ac:dyDescent="0.15">
      <c r="A122" s="30"/>
      <c r="C122" s="239" t="s">
        <v>195</v>
      </c>
      <c r="E122" s="79">
        <f t="shared" si="20"/>
        <v>41</v>
      </c>
      <c r="F122" s="81">
        <f t="shared" si="20"/>
        <v>793.61131</v>
      </c>
      <c r="G122" s="184">
        <v>15</v>
      </c>
      <c r="H122" s="165">
        <v>159.78091000000001</v>
      </c>
      <c r="I122" s="166">
        <v>21</v>
      </c>
      <c r="J122" s="165">
        <v>395.52499999999998</v>
      </c>
      <c r="K122" s="166">
        <v>0</v>
      </c>
      <c r="L122" s="165">
        <v>0</v>
      </c>
      <c r="M122" s="166">
        <v>1</v>
      </c>
      <c r="N122" s="165">
        <v>200</v>
      </c>
      <c r="O122" s="166">
        <v>3</v>
      </c>
      <c r="P122" s="165">
        <v>26.305400000000002</v>
      </c>
      <c r="Q122" s="166">
        <v>1</v>
      </c>
      <c r="R122" s="167">
        <v>12</v>
      </c>
    </row>
    <row r="123" spans="1:18" ht="10.5" customHeight="1" x14ac:dyDescent="0.15">
      <c r="A123" s="30"/>
      <c r="C123" s="239"/>
      <c r="E123" s="82">
        <f t="shared" si="20"/>
        <v>544</v>
      </c>
      <c r="F123" s="86">
        <f t="shared" si="20"/>
        <v>215570.87055999998</v>
      </c>
      <c r="G123" s="185">
        <v>43</v>
      </c>
      <c r="H123" s="172">
        <v>1941.8456200000001</v>
      </c>
      <c r="I123" s="169">
        <v>249</v>
      </c>
      <c r="J123" s="172">
        <v>38479.745600000002</v>
      </c>
      <c r="K123" s="169">
        <v>6</v>
      </c>
      <c r="L123" s="172">
        <v>30.65024</v>
      </c>
      <c r="M123" s="169">
        <v>178</v>
      </c>
      <c r="N123" s="172">
        <v>152462</v>
      </c>
      <c r="O123" s="169">
        <v>30</v>
      </c>
      <c r="P123" s="172">
        <v>2757.6290999999997</v>
      </c>
      <c r="Q123" s="169">
        <v>38</v>
      </c>
      <c r="R123" s="170">
        <v>19899</v>
      </c>
    </row>
    <row r="124" spans="1:18" ht="10.5" customHeight="1" x14ac:dyDescent="0.15">
      <c r="A124" s="30"/>
      <c r="C124" s="239" t="s">
        <v>196</v>
      </c>
      <c r="E124" s="79">
        <f t="shared" si="20"/>
        <v>0</v>
      </c>
      <c r="F124" s="81">
        <f t="shared" si="20"/>
        <v>0</v>
      </c>
      <c r="G124" s="184">
        <v>0</v>
      </c>
      <c r="H124" s="165">
        <v>0</v>
      </c>
      <c r="I124" s="166">
        <v>0</v>
      </c>
      <c r="J124" s="165">
        <v>0</v>
      </c>
      <c r="K124" s="166">
        <v>0</v>
      </c>
      <c r="L124" s="165">
        <v>0</v>
      </c>
      <c r="M124" s="166">
        <v>0</v>
      </c>
      <c r="N124" s="165">
        <v>0</v>
      </c>
      <c r="O124" s="166">
        <v>0</v>
      </c>
      <c r="P124" s="165">
        <v>0</v>
      </c>
      <c r="Q124" s="166">
        <v>0</v>
      </c>
      <c r="R124" s="167">
        <v>0</v>
      </c>
    </row>
    <row r="125" spans="1:18" ht="10.5" customHeight="1" x14ac:dyDescent="0.15">
      <c r="A125" s="30"/>
      <c r="C125" s="239"/>
      <c r="E125" s="82">
        <f t="shared" si="20"/>
        <v>350</v>
      </c>
      <c r="F125" s="86">
        <f t="shared" si="20"/>
        <v>49480.45</v>
      </c>
      <c r="G125" s="185">
        <v>37</v>
      </c>
      <c r="H125" s="172">
        <v>55</v>
      </c>
      <c r="I125" s="169">
        <v>159</v>
      </c>
      <c r="J125" s="172">
        <v>43744</v>
      </c>
      <c r="K125" s="169">
        <v>0</v>
      </c>
      <c r="L125" s="172">
        <v>0</v>
      </c>
      <c r="M125" s="169">
        <v>1</v>
      </c>
      <c r="N125" s="172">
        <v>0.45</v>
      </c>
      <c r="O125" s="169">
        <v>0</v>
      </c>
      <c r="P125" s="172">
        <v>0</v>
      </c>
      <c r="Q125" s="169">
        <v>153</v>
      </c>
      <c r="R125" s="170">
        <v>5681</v>
      </c>
    </row>
    <row r="126" spans="1:18" ht="10.5" customHeight="1" x14ac:dyDescent="0.15">
      <c r="A126" s="30"/>
      <c r="C126" s="239" t="s">
        <v>197</v>
      </c>
      <c r="E126" s="79">
        <f t="shared" si="20"/>
        <v>6274</v>
      </c>
      <c r="F126" s="81">
        <f t="shared" si="20"/>
        <v>3928463.89</v>
      </c>
      <c r="G126" s="184">
        <v>4183</v>
      </c>
      <c r="H126" s="165">
        <v>66276.5</v>
      </c>
      <c r="I126" s="166">
        <v>1215</v>
      </c>
      <c r="J126" s="165">
        <v>35781.51</v>
      </c>
      <c r="K126" s="166">
        <v>88</v>
      </c>
      <c r="L126" s="165">
        <v>54245.55</v>
      </c>
      <c r="M126" s="166">
        <v>128</v>
      </c>
      <c r="N126" s="165">
        <v>3749671.97</v>
      </c>
      <c r="O126" s="166">
        <v>88</v>
      </c>
      <c r="P126" s="165">
        <v>6406.56</v>
      </c>
      <c r="Q126" s="166">
        <v>572</v>
      </c>
      <c r="R126" s="167">
        <v>16081.8</v>
      </c>
    </row>
    <row r="127" spans="1:18" ht="10.5" customHeight="1" x14ac:dyDescent="0.15">
      <c r="A127" s="30"/>
      <c r="C127" s="239"/>
      <c r="E127" s="82">
        <f t="shared" si="20"/>
        <v>8343</v>
      </c>
      <c r="F127" s="86">
        <f t="shared" si="20"/>
        <v>7336702.3900000006</v>
      </c>
      <c r="G127" s="185">
        <v>1702</v>
      </c>
      <c r="H127" s="172">
        <v>1725072.01</v>
      </c>
      <c r="I127" s="169">
        <v>4797</v>
      </c>
      <c r="J127" s="172">
        <v>2317824.4300000002</v>
      </c>
      <c r="K127" s="169">
        <v>255</v>
      </c>
      <c r="L127" s="172">
        <v>292361</v>
      </c>
      <c r="M127" s="169">
        <v>946</v>
      </c>
      <c r="N127" s="172">
        <v>2622393.81</v>
      </c>
      <c r="O127" s="169">
        <v>479</v>
      </c>
      <c r="P127" s="172">
        <v>366322.86</v>
      </c>
      <c r="Q127" s="169">
        <v>164</v>
      </c>
      <c r="R127" s="170">
        <v>12728.28</v>
      </c>
    </row>
    <row r="128" spans="1:18" ht="10.5" customHeight="1" x14ac:dyDescent="0.15">
      <c r="A128" s="30"/>
      <c r="C128" s="239" t="s">
        <v>198</v>
      </c>
      <c r="E128" s="79">
        <f t="shared" si="20"/>
        <v>0</v>
      </c>
      <c r="F128" s="81">
        <f t="shared" si="20"/>
        <v>0</v>
      </c>
      <c r="G128" s="184">
        <v>0</v>
      </c>
      <c r="H128" s="165">
        <v>0</v>
      </c>
      <c r="I128" s="166">
        <v>0</v>
      </c>
      <c r="J128" s="165">
        <v>0</v>
      </c>
      <c r="K128" s="166">
        <v>0</v>
      </c>
      <c r="L128" s="165">
        <v>0</v>
      </c>
      <c r="M128" s="166">
        <v>0</v>
      </c>
      <c r="N128" s="165">
        <v>0</v>
      </c>
      <c r="O128" s="166">
        <v>0</v>
      </c>
      <c r="P128" s="165">
        <v>0</v>
      </c>
      <c r="Q128" s="166">
        <v>0</v>
      </c>
      <c r="R128" s="167">
        <v>0</v>
      </c>
    </row>
    <row r="129" spans="1:18" ht="10.5" customHeight="1" x14ac:dyDescent="0.15">
      <c r="A129" s="30"/>
      <c r="C129" s="239"/>
      <c r="E129" s="82">
        <f t="shared" si="20"/>
        <v>164</v>
      </c>
      <c r="F129" s="86">
        <f t="shared" si="20"/>
        <v>124952</v>
      </c>
      <c r="G129" s="185">
        <v>33</v>
      </c>
      <c r="H129" s="172">
        <v>9154</v>
      </c>
      <c r="I129" s="169">
        <v>48</v>
      </c>
      <c r="J129" s="172">
        <v>10861</v>
      </c>
      <c r="K129" s="169">
        <v>0</v>
      </c>
      <c r="L129" s="172">
        <v>0</v>
      </c>
      <c r="M129" s="169">
        <v>83</v>
      </c>
      <c r="N129" s="172">
        <v>104937</v>
      </c>
      <c r="O129" s="169">
        <v>0</v>
      </c>
      <c r="P129" s="172">
        <v>0</v>
      </c>
      <c r="Q129" s="169">
        <v>0</v>
      </c>
      <c r="R129" s="170">
        <v>0</v>
      </c>
    </row>
    <row r="130" spans="1:18" ht="10.5" customHeight="1" x14ac:dyDescent="0.15">
      <c r="A130" s="30"/>
      <c r="C130" s="239" t="s">
        <v>199</v>
      </c>
      <c r="E130" s="79">
        <f t="shared" si="20"/>
        <v>428</v>
      </c>
      <c r="F130" s="81">
        <f t="shared" si="20"/>
        <v>25051.212999999996</v>
      </c>
      <c r="G130" s="184">
        <v>117</v>
      </c>
      <c r="H130" s="165">
        <v>1407.3130000000001</v>
      </c>
      <c r="I130" s="166">
        <v>27</v>
      </c>
      <c r="J130" s="165">
        <v>236.6</v>
      </c>
      <c r="K130" s="166">
        <v>0</v>
      </c>
      <c r="L130" s="165">
        <v>0</v>
      </c>
      <c r="M130" s="166">
        <v>154</v>
      </c>
      <c r="N130" s="165">
        <v>6373.86</v>
      </c>
      <c r="O130" s="166">
        <v>129</v>
      </c>
      <c r="P130" s="165">
        <v>17016.16</v>
      </c>
      <c r="Q130" s="166">
        <v>1</v>
      </c>
      <c r="R130" s="167">
        <v>17.28</v>
      </c>
    </row>
    <row r="131" spans="1:18" ht="10.5" customHeight="1" x14ac:dyDescent="0.15">
      <c r="A131" s="30"/>
      <c r="C131" s="239"/>
      <c r="E131" s="82">
        <f t="shared" si="20"/>
        <v>495</v>
      </c>
      <c r="F131" s="86">
        <f t="shared" si="20"/>
        <v>184734.15999999997</v>
      </c>
      <c r="G131" s="185">
        <v>228</v>
      </c>
      <c r="H131" s="172">
        <v>51574.52</v>
      </c>
      <c r="I131" s="169">
        <v>6</v>
      </c>
      <c r="J131" s="172">
        <v>87</v>
      </c>
      <c r="K131" s="169">
        <v>0</v>
      </c>
      <c r="L131" s="172">
        <v>0</v>
      </c>
      <c r="M131" s="169">
        <v>104</v>
      </c>
      <c r="N131" s="172">
        <v>63388</v>
      </c>
      <c r="O131" s="169">
        <v>114</v>
      </c>
      <c r="P131" s="172">
        <v>63638.12</v>
      </c>
      <c r="Q131" s="169">
        <v>43</v>
      </c>
      <c r="R131" s="170">
        <v>6046.52</v>
      </c>
    </row>
    <row r="132" spans="1:18" ht="10.5" customHeight="1" x14ac:dyDescent="0.15">
      <c r="A132" s="30"/>
      <c r="C132" s="239" t="s">
        <v>200</v>
      </c>
      <c r="E132" s="79">
        <f t="shared" si="20"/>
        <v>29</v>
      </c>
      <c r="F132" s="81">
        <f t="shared" si="20"/>
        <v>2522</v>
      </c>
      <c r="G132" s="184">
        <v>0</v>
      </c>
      <c r="H132" s="165">
        <v>0</v>
      </c>
      <c r="I132" s="166">
        <v>0</v>
      </c>
      <c r="J132" s="165">
        <v>0</v>
      </c>
      <c r="K132" s="166">
        <v>0</v>
      </c>
      <c r="L132" s="165">
        <v>0</v>
      </c>
      <c r="M132" s="166">
        <v>6</v>
      </c>
      <c r="N132" s="165">
        <v>618</v>
      </c>
      <c r="O132" s="166">
        <v>23</v>
      </c>
      <c r="P132" s="165">
        <v>1904</v>
      </c>
      <c r="Q132" s="166">
        <v>0</v>
      </c>
      <c r="R132" s="167">
        <v>0</v>
      </c>
    </row>
    <row r="133" spans="1:18" ht="10.5" customHeight="1" x14ac:dyDescent="0.15">
      <c r="A133" s="30"/>
      <c r="C133" s="239"/>
      <c r="E133" s="82">
        <f t="shared" si="20"/>
        <v>577</v>
      </c>
      <c r="F133" s="86">
        <f t="shared" si="20"/>
        <v>310841</v>
      </c>
      <c r="G133" s="185">
        <v>211</v>
      </c>
      <c r="H133" s="172">
        <v>214705</v>
      </c>
      <c r="I133" s="169">
        <v>160</v>
      </c>
      <c r="J133" s="172">
        <v>40842</v>
      </c>
      <c r="K133" s="169">
        <v>0</v>
      </c>
      <c r="L133" s="172">
        <v>0</v>
      </c>
      <c r="M133" s="169">
        <v>126</v>
      </c>
      <c r="N133" s="172">
        <v>40948</v>
      </c>
      <c r="O133" s="169">
        <v>12</v>
      </c>
      <c r="P133" s="172">
        <v>1888</v>
      </c>
      <c r="Q133" s="169">
        <v>68</v>
      </c>
      <c r="R133" s="170">
        <v>12458</v>
      </c>
    </row>
    <row r="134" spans="1:18" ht="10.5" customHeight="1" x14ac:dyDescent="0.15">
      <c r="A134" s="30"/>
      <c r="C134" s="239" t="s">
        <v>201</v>
      </c>
      <c r="E134" s="79">
        <f t="shared" si="20"/>
        <v>240</v>
      </c>
      <c r="F134" s="81">
        <f t="shared" si="20"/>
        <v>34548.601000839233</v>
      </c>
      <c r="G134" s="184">
        <v>27</v>
      </c>
      <c r="H134" s="165">
        <v>65.621000839233389</v>
      </c>
      <c r="I134" s="166">
        <v>23</v>
      </c>
      <c r="J134" s="165">
        <v>9478</v>
      </c>
      <c r="K134" s="166">
        <v>27</v>
      </c>
      <c r="L134" s="165">
        <v>5270</v>
      </c>
      <c r="M134" s="166">
        <v>117</v>
      </c>
      <c r="N134" s="165">
        <v>11675.529999999999</v>
      </c>
      <c r="O134" s="166">
        <v>45</v>
      </c>
      <c r="P134" s="165">
        <v>7789.45</v>
      </c>
      <c r="Q134" s="166">
        <v>1</v>
      </c>
      <c r="R134" s="167">
        <v>270</v>
      </c>
    </row>
    <row r="135" spans="1:18" ht="10.5" customHeight="1" x14ac:dyDescent="0.15">
      <c r="A135" s="30"/>
      <c r="C135" s="239"/>
      <c r="E135" s="82">
        <f t="shared" si="20"/>
        <v>1662</v>
      </c>
      <c r="F135" s="86">
        <f t="shared" si="20"/>
        <v>759945.58938015706</v>
      </c>
      <c r="G135" s="185">
        <v>367</v>
      </c>
      <c r="H135" s="172">
        <v>72193.745997177131</v>
      </c>
      <c r="I135" s="169">
        <v>476</v>
      </c>
      <c r="J135" s="172">
        <v>93368.065996948251</v>
      </c>
      <c r="K135" s="169">
        <v>69</v>
      </c>
      <c r="L135" s="172">
        <v>172182.54643738986</v>
      </c>
      <c r="M135" s="169">
        <v>370</v>
      </c>
      <c r="N135" s="172">
        <v>322226.36900007247</v>
      </c>
      <c r="O135" s="169">
        <v>145</v>
      </c>
      <c r="P135" s="172">
        <v>63732.017000083921</v>
      </c>
      <c r="Q135" s="169">
        <v>235</v>
      </c>
      <c r="R135" s="170">
        <v>36242.844948485494</v>
      </c>
    </row>
    <row r="136" spans="1:18" ht="10.5" customHeight="1" x14ac:dyDescent="0.15">
      <c r="A136" s="30"/>
      <c r="C136" s="239" t="s">
        <v>202</v>
      </c>
      <c r="E136" s="79">
        <f t="shared" si="20"/>
        <v>26</v>
      </c>
      <c r="F136" s="81">
        <f t="shared" si="20"/>
        <v>15</v>
      </c>
      <c r="G136" s="184">
        <v>5</v>
      </c>
      <c r="H136" s="165">
        <v>5</v>
      </c>
      <c r="I136" s="166">
        <v>0</v>
      </c>
      <c r="J136" s="165">
        <v>0</v>
      </c>
      <c r="K136" s="166">
        <v>0</v>
      </c>
      <c r="L136" s="165">
        <v>0</v>
      </c>
      <c r="M136" s="166">
        <v>16</v>
      </c>
      <c r="N136" s="165">
        <v>6</v>
      </c>
      <c r="O136" s="166">
        <v>5</v>
      </c>
      <c r="P136" s="165">
        <v>4</v>
      </c>
      <c r="Q136" s="166">
        <v>0</v>
      </c>
      <c r="R136" s="167">
        <v>0</v>
      </c>
    </row>
    <row r="137" spans="1:18" ht="10.5" customHeight="1" x14ac:dyDescent="0.15">
      <c r="A137" s="30"/>
      <c r="C137" s="239"/>
      <c r="E137" s="82">
        <f t="shared" si="20"/>
        <v>115</v>
      </c>
      <c r="F137" s="86">
        <f t="shared" si="20"/>
        <v>384.245</v>
      </c>
      <c r="G137" s="185">
        <v>36</v>
      </c>
      <c r="H137" s="172">
        <v>19.434999999999999</v>
      </c>
      <c r="I137" s="169">
        <v>13</v>
      </c>
      <c r="J137" s="172">
        <v>113.8</v>
      </c>
      <c r="K137" s="169">
        <v>0</v>
      </c>
      <c r="L137" s="172">
        <v>0</v>
      </c>
      <c r="M137" s="169">
        <v>14</v>
      </c>
      <c r="N137" s="172">
        <v>30.41</v>
      </c>
      <c r="O137" s="169">
        <v>52</v>
      </c>
      <c r="P137" s="172">
        <v>220.6</v>
      </c>
      <c r="Q137" s="169">
        <v>0</v>
      </c>
      <c r="R137" s="170">
        <v>0</v>
      </c>
    </row>
    <row r="138" spans="1:18" ht="10.5" customHeight="1" x14ac:dyDescent="0.15">
      <c r="A138" s="30"/>
      <c r="C138" s="239" t="s">
        <v>203</v>
      </c>
      <c r="E138" s="79">
        <f t="shared" si="20"/>
        <v>64</v>
      </c>
      <c r="F138" s="81">
        <f t="shared" si="20"/>
        <v>210</v>
      </c>
      <c r="G138" s="184">
        <v>44</v>
      </c>
      <c r="H138" s="165">
        <v>24</v>
      </c>
      <c r="I138" s="166">
        <v>20</v>
      </c>
      <c r="J138" s="165">
        <v>186</v>
      </c>
      <c r="K138" s="166">
        <v>0</v>
      </c>
      <c r="L138" s="165">
        <v>0</v>
      </c>
      <c r="M138" s="166">
        <v>0</v>
      </c>
      <c r="N138" s="165">
        <v>0</v>
      </c>
      <c r="O138" s="166">
        <v>0</v>
      </c>
      <c r="P138" s="165">
        <v>0</v>
      </c>
      <c r="Q138" s="166">
        <v>0</v>
      </c>
      <c r="R138" s="167">
        <v>0</v>
      </c>
    </row>
    <row r="139" spans="1:18" ht="10.5" customHeight="1" x14ac:dyDescent="0.15">
      <c r="A139" s="30"/>
      <c r="C139" s="239"/>
      <c r="E139" s="82">
        <f t="shared" si="20"/>
        <v>2151</v>
      </c>
      <c r="F139" s="86">
        <f t="shared" si="20"/>
        <v>2242058</v>
      </c>
      <c r="G139" s="185">
        <v>534</v>
      </c>
      <c r="H139" s="172">
        <v>504935</v>
      </c>
      <c r="I139" s="169">
        <v>915</v>
      </c>
      <c r="J139" s="172">
        <v>1336447</v>
      </c>
      <c r="K139" s="169">
        <v>102</v>
      </c>
      <c r="L139" s="172">
        <v>41745</v>
      </c>
      <c r="M139" s="169">
        <v>170</v>
      </c>
      <c r="N139" s="172">
        <v>201617</v>
      </c>
      <c r="O139" s="169">
        <v>208</v>
      </c>
      <c r="P139" s="172">
        <v>65650</v>
      </c>
      <c r="Q139" s="169">
        <v>222</v>
      </c>
      <c r="R139" s="170">
        <v>91664</v>
      </c>
    </row>
    <row r="140" spans="1:18" ht="10.5" customHeight="1" x14ac:dyDescent="0.15">
      <c r="A140" s="30"/>
      <c r="C140" s="239" t="s">
        <v>204</v>
      </c>
      <c r="E140" s="79">
        <f t="shared" si="20"/>
        <v>0</v>
      </c>
      <c r="F140" s="81">
        <f t="shared" si="20"/>
        <v>0</v>
      </c>
      <c r="G140" s="184">
        <v>0</v>
      </c>
      <c r="H140" s="165">
        <v>0</v>
      </c>
      <c r="I140" s="166">
        <v>0</v>
      </c>
      <c r="J140" s="165">
        <v>0</v>
      </c>
      <c r="K140" s="166">
        <v>0</v>
      </c>
      <c r="L140" s="165">
        <v>0</v>
      </c>
      <c r="M140" s="166">
        <v>0</v>
      </c>
      <c r="N140" s="165">
        <v>0</v>
      </c>
      <c r="O140" s="166">
        <v>0</v>
      </c>
      <c r="P140" s="165">
        <v>0</v>
      </c>
      <c r="Q140" s="166">
        <v>0</v>
      </c>
      <c r="R140" s="167">
        <v>0</v>
      </c>
    </row>
    <row r="141" spans="1:18" ht="10.5" customHeight="1" thickBot="1" x14ac:dyDescent="0.2">
      <c r="A141" s="163"/>
      <c r="B141" s="25"/>
      <c r="C141" s="246"/>
      <c r="D141" s="25"/>
      <c r="E141" s="191">
        <f t="shared" si="20"/>
        <v>499</v>
      </c>
      <c r="F141" s="76">
        <f t="shared" si="20"/>
        <v>163454</v>
      </c>
      <c r="G141" s="192">
        <v>0</v>
      </c>
      <c r="H141" s="193">
        <v>0</v>
      </c>
      <c r="I141" s="182">
        <v>459</v>
      </c>
      <c r="J141" s="193">
        <v>150604</v>
      </c>
      <c r="K141" s="182">
        <v>0</v>
      </c>
      <c r="L141" s="193">
        <v>0</v>
      </c>
      <c r="M141" s="182">
        <v>0</v>
      </c>
      <c r="N141" s="193">
        <v>0</v>
      </c>
      <c r="O141" s="182">
        <v>0</v>
      </c>
      <c r="P141" s="193">
        <v>0</v>
      </c>
      <c r="Q141" s="182">
        <v>40</v>
      </c>
      <c r="R141" s="183">
        <v>12850</v>
      </c>
    </row>
    <row r="142" spans="1:18" ht="20.399999999999999" customHeight="1" x14ac:dyDescent="0.15">
      <c r="A142" s="242" t="s">
        <v>139</v>
      </c>
      <c r="B142" s="259"/>
      <c r="C142" s="259"/>
      <c r="D142" s="260"/>
      <c r="E142" s="253" t="s">
        <v>140</v>
      </c>
      <c r="F142" s="252"/>
      <c r="G142" s="254" t="s">
        <v>141</v>
      </c>
      <c r="H142" s="251"/>
      <c r="I142" s="251" t="s">
        <v>142</v>
      </c>
      <c r="J142" s="251"/>
      <c r="K142" s="255" t="s">
        <v>239</v>
      </c>
      <c r="L142" s="256"/>
      <c r="M142" s="255" t="s">
        <v>238</v>
      </c>
      <c r="N142" s="256"/>
      <c r="O142" s="250" t="s">
        <v>240</v>
      </c>
      <c r="P142" s="251"/>
      <c r="Q142" s="251" t="s">
        <v>143</v>
      </c>
      <c r="R142" s="252"/>
    </row>
    <row r="143" spans="1:18" ht="10.5" customHeight="1" thickBot="1" x14ac:dyDescent="0.2">
      <c r="A143" s="261"/>
      <c r="B143" s="262"/>
      <c r="C143" s="262"/>
      <c r="D143" s="263"/>
      <c r="E143" s="20" t="s">
        <v>144</v>
      </c>
      <c r="F143" s="21" t="s">
        <v>145</v>
      </c>
      <c r="G143" s="22" t="s">
        <v>144</v>
      </c>
      <c r="H143" s="23" t="s">
        <v>145</v>
      </c>
      <c r="I143" s="23" t="s">
        <v>144</v>
      </c>
      <c r="J143" s="23" t="s">
        <v>145</v>
      </c>
      <c r="K143" s="23" t="s">
        <v>144</v>
      </c>
      <c r="L143" s="23" t="s">
        <v>145</v>
      </c>
      <c r="M143" s="23" t="s">
        <v>144</v>
      </c>
      <c r="N143" s="23" t="s">
        <v>145</v>
      </c>
      <c r="O143" s="23" t="s">
        <v>144</v>
      </c>
      <c r="P143" s="23" t="s">
        <v>145</v>
      </c>
      <c r="Q143" s="23" t="s">
        <v>144</v>
      </c>
      <c r="R143" s="21" t="s">
        <v>145</v>
      </c>
    </row>
    <row r="144" spans="1:18" ht="10.5" customHeight="1" x14ac:dyDescent="0.15">
      <c r="A144" s="31"/>
      <c r="B144" s="258" t="s">
        <v>205</v>
      </c>
      <c r="C144" s="258"/>
      <c r="D144" s="24"/>
      <c r="E144" s="93">
        <f>SUM(E146+E148+E150+E152+E154+E156+E158+E160+E162+E164+E166+E168)</f>
        <v>6619</v>
      </c>
      <c r="F144" s="72">
        <f t="shared" ref="F144:R145" si="21">SUM(F146+F148+F150+F152+F154+F156+F158+F160+F162+F164+F166+F168)</f>
        <v>1986227.0220000001</v>
      </c>
      <c r="G144" s="94">
        <f t="shared" si="21"/>
        <v>1386</v>
      </c>
      <c r="H144" s="80">
        <f t="shared" si="21"/>
        <v>279347.59999999998</v>
      </c>
      <c r="I144" s="74">
        <f t="shared" si="21"/>
        <v>1120</v>
      </c>
      <c r="J144" s="80">
        <f t="shared" si="21"/>
        <v>198921.481</v>
      </c>
      <c r="K144" s="80">
        <f t="shared" si="21"/>
        <v>84</v>
      </c>
      <c r="L144" s="80">
        <f t="shared" si="21"/>
        <v>214619</v>
      </c>
      <c r="M144" s="80">
        <f t="shared" si="21"/>
        <v>877</v>
      </c>
      <c r="N144" s="80">
        <f t="shared" si="21"/>
        <v>606911.28099999996</v>
      </c>
      <c r="O144" s="80">
        <f t="shared" si="21"/>
        <v>1547</v>
      </c>
      <c r="P144" s="80">
        <f t="shared" si="21"/>
        <v>667040.44900000002</v>
      </c>
      <c r="Q144" s="80">
        <f t="shared" si="21"/>
        <v>1605</v>
      </c>
      <c r="R144" s="72">
        <f t="shared" si="21"/>
        <v>19387.210999999999</v>
      </c>
    </row>
    <row r="145" spans="1:18" ht="10.5" customHeight="1" x14ac:dyDescent="0.15">
      <c r="A145" s="30"/>
      <c r="B145" s="239"/>
      <c r="C145" s="239"/>
      <c r="E145" s="82">
        <f>SUM(E147+E149+E151+E153+E155+E157+E159+E161+E163+E165+E167+E169)</f>
        <v>16615</v>
      </c>
      <c r="F145" s="86">
        <f t="shared" si="21"/>
        <v>21587205.414999999</v>
      </c>
      <c r="G145" s="95">
        <f t="shared" si="21"/>
        <v>4320</v>
      </c>
      <c r="H145" s="83">
        <f t="shared" si="21"/>
        <v>6508993.6600000001</v>
      </c>
      <c r="I145" s="85">
        <f t="shared" si="21"/>
        <v>2242</v>
      </c>
      <c r="J145" s="83">
        <f t="shared" si="21"/>
        <v>968939.34000000008</v>
      </c>
      <c r="K145" s="83">
        <f t="shared" si="21"/>
        <v>515</v>
      </c>
      <c r="L145" s="83">
        <f t="shared" si="21"/>
        <v>5971510.9800000004</v>
      </c>
      <c r="M145" s="83">
        <f t="shared" si="21"/>
        <v>4640</v>
      </c>
      <c r="N145" s="83">
        <f t="shared" si="21"/>
        <v>4526530.6310000001</v>
      </c>
      <c r="O145" s="83">
        <f t="shared" si="21"/>
        <v>3103</v>
      </c>
      <c r="P145" s="83">
        <f t="shared" si="21"/>
        <v>3332349.6269999999</v>
      </c>
      <c r="Q145" s="83">
        <f t="shared" si="21"/>
        <v>1795</v>
      </c>
      <c r="R145" s="86">
        <f t="shared" si="21"/>
        <v>278881.17700000003</v>
      </c>
    </row>
    <row r="146" spans="1:18" ht="10.5" customHeight="1" x14ac:dyDescent="0.15">
      <c r="A146" s="30"/>
      <c r="C146" s="257" t="s">
        <v>287</v>
      </c>
      <c r="E146" s="79">
        <f t="shared" ref="E146:F169" si="22">SUM(G146+I146+K146+M146+O146+Q146)</f>
        <v>2613</v>
      </c>
      <c r="F146" s="81">
        <f t="shared" si="22"/>
        <v>65420</v>
      </c>
      <c r="G146" s="194">
        <v>214</v>
      </c>
      <c r="H146" s="165">
        <v>3056</v>
      </c>
      <c r="I146" s="166">
        <v>671</v>
      </c>
      <c r="J146" s="165">
        <v>4973</v>
      </c>
      <c r="K146" s="166">
        <v>60</v>
      </c>
      <c r="L146" s="165">
        <v>364</v>
      </c>
      <c r="M146" s="166">
        <v>145</v>
      </c>
      <c r="N146" s="165">
        <v>21463</v>
      </c>
      <c r="O146" s="166">
        <v>480</v>
      </c>
      <c r="P146" s="165">
        <v>24823</v>
      </c>
      <c r="Q146" s="165">
        <v>1043</v>
      </c>
      <c r="R146" s="167">
        <v>10741</v>
      </c>
    </row>
    <row r="147" spans="1:18" ht="10.5" customHeight="1" x14ac:dyDescent="0.15">
      <c r="A147" s="30"/>
      <c r="C147" s="257"/>
      <c r="E147" s="82">
        <f t="shared" si="22"/>
        <v>2439</v>
      </c>
      <c r="F147" s="86">
        <f t="shared" si="22"/>
        <v>784244</v>
      </c>
      <c r="G147" s="195">
        <v>227</v>
      </c>
      <c r="H147" s="172">
        <v>44557</v>
      </c>
      <c r="I147" s="169">
        <v>347</v>
      </c>
      <c r="J147" s="172">
        <v>84938</v>
      </c>
      <c r="K147" s="169">
        <v>22</v>
      </c>
      <c r="L147" s="172">
        <v>1834</v>
      </c>
      <c r="M147" s="169">
        <v>838</v>
      </c>
      <c r="N147" s="172">
        <v>497009</v>
      </c>
      <c r="O147" s="169">
        <v>392</v>
      </c>
      <c r="P147" s="172">
        <v>121270</v>
      </c>
      <c r="Q147" s="172">
        <v>613</v>
      </c>
      <c r="R147" s="170">
        <v>34636</v>
      </c>
    </row>
    <row r="148" spans="1:18" ht="10.5" customHeight="1" x14ac:dyDescent="0.15">
      <c r="A148" s="30"/>
      <c r="C148" s="257" t="s">
        <v>288</v>
      </c>
      <c r="E148" s="79">
        <f t="shared" si="22"/>
        <v>34</v>
      </c>
      <c r="F148" s="81">
        <f t="shared" si="22"/>
        <v>988</v>
      </c>
      <c r="G148" s="196">
        <v>10</v>
      </c>
      <c r="H148" s="165">
        <v>120</v>
      </c>
      <c r="I148" s="166">
        <v>17</v>
      </c>
      <c r="J148" s="165">
        <v>858</v>
      </c>
      <c r="K148" s="166">
        <v>0</v>
      </c>
      <c r="L148" s="165">
        <v>0</v>
      </c>
      <c r="M148" s="166">
        <v>0</v>
      </c>
      <c r="N148" s="165">
        <v>0</v>
      </c>
      <c r="O148" s="166">
        <v>0</v>
      </c>
      <c r="P148" s="165">
        <v>0</v>
      </c>
      <c r="Q148" s="165">
        <v>7</v>
      </c>
      <c r="R148" s="167">
        <v>10</v>
      </c>
    </row>
    <row r="149" spans="1:18" ht="10.5" customHeight="1" x14ac:dyDescent="0.15">
      <c r="A149" s="30"/>
      <c r="C149" s="257"/>
      <c r="E149" s="82">
        <f t="shared" si="22"/>
        <v>864</v>
      </c>
      <c r="F149" s="86">
        <f t="shared" si="22"/>
        <v>1794772.15</v>
      </c>
      <c r="G149" s="195">
        <v>211</v>
      </c>
      <c r="H149" s="172">
        <v>1624313</v>
      </c>
      <c r="I149" s="169">
        <v>336</v>
      </c>
      <c r="J149" s="172">
        <v>146305</v>
      </c>
      <c r="K149" s="169">
        <v>0</v>
      </c>
      <c r="L149" s="172">
        <v>0</v>
      </c>
      <c r="M149" s="169">
        <v>46</v>
      </c>
      <c r="N149" s="172">
        <v>16532</v>
      </c>
      <c r="O149" s="169">
        <v>252</v>
      </c>
      <c r="P149" s="172">
        <v>28.15</v>
      </c>
      <c r="Q149" s="172">
        <v>19</v>
      </c>
      <c r="R149" s="170">
        <v>7594</v>
      </c>
    </row>
    <row r="150" spans="1:18" ht="10.5" customHeight="1" x14ac:dyDescent="0.15">
      <c r="A150" s="30"/>
      <c r="C150" s="239" t="s">
        <v>206</v>
      </c>
      <c r="E150" s="79">
        <f t="shared" si="22"/>
        <v>260</v>
      </c>
      <c r="F150" s="81">
        <f t="shared" si="22"/>
        <v>163391</v>
      </c>
      <c r="G150" s="194">
        <v>0</v>
      </c>
      <c r="H150" s="165">
        <v>0</v>
      </c>
      <c r="I150" s="166">
        <v>0</v>
      </c>
      <c r="J150" s="165">
        <v>0</v>
      </c>
      <c r="K150" s="166">
        <v>0</v>
      </c>
      <c r="L150" s="165">
        <v>0</v>
      </c>
      <c r="M150" s="166">
        <v>104</v>
      </c>
      <c r="N150" s="165">
        <v>67791</v>
      </c>
      <c r="O150" s="166">
        <v>156</v>
      </c>
      <c r="P150" s="165">
        <v>95600</v>
      </c>
      <c r="Q150" s="165">
        <v>0</v>
      </c>
      <c r="R150" s="167">
        <v>0</v>
      </c>
    </row>
    <row r="151" spans="1:18" ht="10.5" customHeight="1" x14ac:dyDescent="0.15">
      <c r="A151" s="30"/>
      <c r="C151" s="239"/>
      <c r="E151" s="82">
        <f t="shared" si="22"/>
        <v>1771</v>
      </c>
      <c r="F151" s="86">
        <f t="shared" si="22"/>
        <v>1428529.9980000001</v>
      </c>
      <c r="G151" s="195">
        <v>360</v>
      </c>
      <c r="H151" s="172">
        <v>212361</v>
      </c>
      <c r="I151" s="169">
        <v>434</v>
      </c>
      <c r="J151" s="172">
        <v>216812.5</v>
      </c>
      <c r="K151" s="169">
        <v>28</v>
      </c>
      <c r="L151" s="172">
        <v>28000</v>
      </c>
      <c r="M151" s="169">
        <v>367</v>
      </c>
      <c r="N151" s="172">
        <v>432911</v>
      </c>
      <c r="O151" s="169">
        <v>414</v>
      </c>
      <c r="P151" s="172">
        <v>416294.88400000002</v>
      </c>
      <c r="Q151" s="172">
        <v>168</v>
      </c>
      <c r="R151" s="170">
        <v>122150.614</v>
      </c>
    </row>
    <row r="152" spans="1:18" ht="10.5" customHeight="1" x14ac:dyDescent="0.15">
      <c r="A152" s="30"/>
      <c r="C152" s="239" t="s">
        <v>207</v>
      </c>
      <c r="E152" s="79">
        <f t="shared" si="22"/>
        <v>2522</v>
      </c>
      <c r="F152" s="81">
        <f t="shared" si="22"/>
        <v>906342.50300000003</v>
      </c>
      <c r="G152" s="194">
        <v>912</v>
      </c>
      <c r="H152" s="165">
        <v>87126.6</v>
      </c>
      <c r="I152" s="166">
        <v>416</v>
      </c>
      <c r="J152" s="165">
        <v>187998.481</v>
      </c>
      <c r="K152" s="166">
        <v>0</v>
      </c>
      <c r="L152" s="165">
        <v>0</v>
      </c>
      <c r="M152" s="166">
        <v>373</v>
      </c>
      <c r="N152" s="165">
        <v>383364.58100000001</v>
      </c>
      <c r="O152" s="166">
        <v>357</v>
      </c>
      <c r="P152" s="165">
        <v>243537.63</v>
      </c>
      <c r="Q152" s="165">
        <v>464</v>
      </c>
      <c r="R152" s="167">
        <v>4315.2110000000002</v>
      </c>
    </row>
    <row r="153" spans="1:18" ht="10.5" customHeight="1" x14ac:dyDescent="0.15">
      <c r="A153" s="30"/>
      <c r="C153" s="239"/>
      <c r="E153" s="82">
        <f t="shared" si="22"/>
        <v>3274</v>
      </c>
      <c r="F153" s="86">
        <f t="shared" si="22"/>
        <v>1773741.1629999999</v>
      </c>
      <c r="G153" s="195">
        <v>905</v>
      </c>
      <c r="H153" s="172">
        <v>151038.39999999999</v>
      </c>
      <c r="I153" s="169">
        <v>187</v>
      </c>
      <c r="J153" s="172">
        <v>23125.84</v>
      </c>
      <c r="K153" s="169">
        <v>14</v>
      </c>
      <c r="L153" s="172">
        <v>1595.9</v>
      </c>
      <c r="M153" s="169">
        <v>885</v>
      </c>
      <c r="N153" s="172">
        <v>820462.92200000002</v>
      </c>
      <c r="O153" s="169">
        <v>702</v>
      </c>
      <c r="P153" s="172">
        <v>737920.59299999999</v>
      </c>
      <c r="Q153" s="172">
        <v>581</v>
      </c>
      <c r="R153" s="170">
        <v>39597.508000000002</v>
      </c>
    </row>
    <row r="154" spans="1:18" ht="10.5" customHeight="1" x14ac:dyDescent="0.15">
      <c r="A154" s="30"/>
      <c r="B154" s="97"/>
      <c r="C154" s="239" t="s">
        <v>208</v>
      </c>
      <c r="E154" s="79">
        <f t="shared" si="22"/>
        <v>29</v>
      </c>
      <c r="F154" s="81">
        <f t="shared" si="22"/>
        <v>39160</v>
      </c>
      <c r="G154" s="194">
        <v>0</v>
      </c>
      <c r="H154" s="165">
        <v>0</v>
      </c>
      <c r="I154" s="166">
        <v>0</v>
      </c>
      <c r="J154" s="165">
        <v>0</v>
      </c>
      <c r="K154" s="166">
        <v>0</v>
      </c>
      <c r="L154" s="165">
        <v>0</v>
      </c>
      <c r="M154" s="166">
        <v>8</v>
      </c>
      <c r="N154" s="165">
        <v>11530</v>
      </c>
      <c r="O154" s="166">
        <v>21</v>
      </c>
      <c r="P154" s="165">
        <v>27630</v>
      </c>
      <c r="Q154" s="165">
        <v>0</v>
      </c>
      <c r="R154" s="167">
        <v>0</v>
      </c>
    </row>
    <row r="155" spans="1:18" ht="10.5" customHeight="1" x14ac:dyDescent="0.2">
      <c r="A155" s="30"/>
      <c r="B155" s="99"/>
      <c r="C155" s="239"/>
      <c r="E155" s="82">
        <f t="shared" si="22"/>
        <v>387</v>
      </c>
      <c r="F155" s="86">
        <f t="shared" si="22"/>
        <v>490970</v>
      </c>
      <c r="G155" s="195">
        <v>0</v>
      </c>
      <c r="H155" s="172">
        <v>0</v>
      </c>
      <c r="I155" s="169">
        <v>134</v>
      </c>
      <c r="J155" s="172">
        <v>131250</v>
      </c>
      <c r="K155" s="169">
        <v>0</v>
      </c>
      <c r="L155" s="172">
        <v>0</v>
      </c>
      <c r="M155" s="169">
        <v>204</v>
      </c>
      <c r="N155" s="172">
        <v>328170</v>
      </c>
      <c r="O155" s="169">
        <v>18</v>
      </c>
      <c r="P155" s="172">
        <v>27700</v>
      </c>
      <c r="Q155" s="172">
        <v>31</v>
      </c>
      <c r="R155" s="170">
        <v>3850</v>
      </c>
    </row>
    <row r="156" spans="1:18" ht="10.5" customHeight="1" x14ac:dyDescent="0.15">
      <c r="A156" s="30"/>
      <c r="C156" s="239" t="s">
        <v>209</v>
      </c>
      <c r="E156" s="79">
        <f t="shared" si="22"/>
        <v>89</v>
      </c>
      <c r="F156" s="81">
        <f t="shared" si="22"/>
        <v>19090</v>
      </c>
      <c r="G156" s="194">
        <v>0</v>
      </c>
      <c r="H156" s="165">
        <v>0</v>
      </c>
      <c r="I156" s="166">
        <v>0</v>
      </c>
      <c r="J156" s="165">
        <v>0</v>
      </c>
      <c r="K156" s="166">
        <v>0</v>
      </c>
      <c r="L156" s="165">
        <v>0</v>
      </c>
      <c r="M156" s="166">
        <v>44</v>
      </c>
      <c r="N156" s="165">
        <v>7260</v>
      </c>
      <c r="O156" s="166">
        <v>45</v>
      </c>
      <c r="P156" s="165">
        <v>11830</v>
      </c>
      <c r="Q156" s="165">
        <v>0</v>
      </c>
      <c r="R156" s="167">
        <v>0</v>
      </c>
    </row>
    <row r="157" spans="1:18" ht="10.5" customHeight="1" x14ac:dyDescent="0.15">
      <c r="A157" s="30"/>
      <c r="C157" s="239"/>
      <c r="E157" s="82">
        <f t="shared" si="22"/>
        <v>319</v>
      </c>
      <c r="F157" s="86">
        <f t="shared" si="22"/>
        <v>408617.02</v>
      </c>
      <c r="G157" s="195">
        <v>217</v>
      </c>
      <c r="H157" s="172">
        <v>361185</v>
      </c>
      <c r="I157" s="169">
        <v>0</v>
      </c>
      <c r="J157" s="172">
        <v>0</v>
      </c>
      <c r="K157" s="169">
        <v>0</v>
      </c>
      <c r="L157" s="172">
        <v>0</v>
      </c>
      <c r="M157" s="169">
        <v>71</v>
      </c>
      <c r="N157" s="172">
        <v>34557</v>
      </c>
      <c r="O157" s="169">
        <v>30</v>
      </c>
      <c r="P157" s="172">
        <v>12875</v>
      </c>
      <c r="Q157" s="172">
        <v>1</v>
      </c>
      <c r="R157" s="170">
        <v>0.02</v>
      </c>
    </row>
    <row r="158" spans="1:18" ht="10.5" customHeight="1" x14ac:dyDescent="0.15">
      <c r="A158" s="30"/>
      <c r="C158" s="239" t="s">
        <v>210</v>
      </c>
      <c r="E158" s="79">
        <f t="shared" si="22"/>
        <v>95</v>
      </c>
      <c r="F158" s="81">
        <f t="shared" si="22"/>
        <v>80582</v>
      </c>
      <c r="G158" s="194">
        <v>90</v>
      </c>
      <c r="H158" s="165">
        <v>80581</v>
      </c>
      <c r="I158" s="166">
        <v>5</v>
      </c>
      <c r="J158" s="165">
        <v>1</v>
      </c>
      <c r="K158" s="166">
        <v>0</v>
      </c>
      <c r="L158" s="165">
        <v>0</v>
      </c>
      <c r="M158" s="166">
        <v>0</v>
      </c>
      <c r="N158" s="165">
        <v>0</v>
      </c>
      <c r="O158" s="166">
        <v>0</v>
      </c>
      <c r="P158" s="165">
        <v>0</v>
      </c>
      <c r="Q158" s="165">
        <v>0</v>
      </c>
      <c r="R158" s="167">
        <v>0</v>
      </c>
    </row>
    <row r="159" spans="1:18" ht="10.5" customHeight="1" x14ac:dyDescent="0.15">
      <c r="A159" s="30"/>
      <c r="C159" s="239"/>
      <c r="E159" s="82">
        <f t="shared" si="22"/>
        <v>819</v>
      </c>
      <c r="F159" s="86">
        <f t="shared" si="22"/>
        <v>873590</v>
      </c>
      <c r="G159" s="195">
        <v>692</v>
      </c>
      <c r="H159" s="172">
        <v>829924</v>
      </c>
      <c r="I159" s="169">
        <v>122</v>
      </c>
      <c r="J159" s="172">
        <v>43577</v>
      </c>
      <c r="K159" s="169">
        <v>0</v>
      </c>
      <c r="L159" s="172">
        <v>0</v>
      </c>
      <c r="M159" s="169">
        <v>0</v>
      </c>
      <c r="N159" s="172">
        <v>0</v>
      </c>
      <c r="O159" s="169">
        <v>0</v>
      </c>
      <c r="P159" s="172">
        <v>0</v>
      </c>
      <c r="Q159" s="172">
        <v>5</v>
      </c>
      <c r="R159" s="170">
        <v>89</v>
      </c>
    </row>
    <row r="160" spans="1:18" ht="10.5" customHeight="1" x14ac:dyDescent="0.15">
      <c r="A160" s="30"/>
      <c r="C160" s="239" t="s">
        <v>211</v>
      </c>
      <c r="E160" s="79">
        <f t="shared" si="22"/>
        <v>189</v>
      </c>
      <c r="F160" s="81">
        <f t="shared" si="22"/>
        <v>32069</v>
      </c>
      <c r="G160" s="194">
        <v>72</v>
      </c>
      <c r="H160" s="165">
        <v>8</v>
      </c>
      <c r="I160" s="166">
        <v>0</v>
      </c>
      <c r="J160" s="165">
        <v>0</v>
      </c>
      <c r="K160" s="166">
        <v>0</v>
      </c>
      <c r="L160" s="165">
        <v>0</v>
      </c>
      <c r="M160" s="166">
        <v>24</v>
      </c>
      <c r="N160" s="165">
        <v>4949</v>
      </c>
      <c r="O160" s="166">
        <v>93</v>
      </c>
      <c r="P160" s="165">
        <v>27112</v>
      </c>
      <c r="Q160" s="165">
        <v>0</v>
      </c>
      <c r="R160" s="167">
        <v>0</v>
      </c>
    </row>
    <row r="161" spans="1:18" ht="10.5" customHeight="1" x14ac:dyDescent="0.15">
      <c r="A161" s="30"/>
      <c r="C161" s="239"/>
      <c r="E161" s="82">
        <f t="shared" si="22"/>
        <v>678</v>
      </c>
      <c r="F161" s="86">
        <f t="shared" si="22"/>
        <v>229918.08000000002</v>
      </c>
      <c r="G161" s="195">
        <v>327</v>
      </c>
      <c r="H161" s="172">
        <v>21596</v>
      </c>
      <c r="I161" s="169">
        <v>0</v>
      </c>
      <c r="J161" s="172">
        <v>0</v>
      </c>
      <c r="K161" s="169">
        <v>1</v>
      </c>
      <c r="L161" s="172">
        <v>0.08</v>
      </c>
      <c r="M161" s="169">
        <v>289</v>
      </c>
      <c r="N161" s="172">
        <v>199138</v>
      </c>
      <c r="O161" s="169">
        <v>49</v>
      </c>
      <c r="P161" s="172">
        <v>9181</v>
      </c>
      <c r="Q161" s="172">
        <v>12</v>
      </c>
      <c r="R161" s="170">
        <v>3</v>
      </c>
    </row>
    <row r="162" spans="1:18" ht="10.5" customHeight="1" x14ac:dyDescent="0.15">
      <c r="A162" s="30"/>
      <c r="C162" s="239" t="s">
        <v>212</v>
      </c>
      <c r="E162" s="79">
        <f t="shared" si="22"/>
        <v>35</v>
      </c>
      <c r="F162" s="81">
        <f t="shared" si="22"/>
        <v>6167.5190000000002</v>
      </c>
      <c r="G162" s="194">
        <v>0</v>
      </c>
      <c r="H162" s="165">
        <v>0</v>
      </c>
      <c r="I162" s="166">
        <v>0</v>
      </c>
      <c r="J162" s="165">
        <v>0</v>
      </c>
      <c r="K162" s="166">
        <v>0</v>
      </c>
      <c r="L162" s="165">
        <v>0</v>
      </c>
      <c r="M162" s="166">
        <v>1</v>
      </c>
      <c r="N162" s="165">
        <v>0.7</v>
      </c>
      <c r="O162" s="166">
        <v>34</v>
      </c>
      <c r="P162" s="165">
        <v>6166.8190000000004</v>
      </c>
      <c r="Q162" s="165">
        <v>0</v>
      </c>
      <c r="R162" s="167">
        <v>0</v>
      </c>
    </row>
    <row r="163" spans="1:18" ht="10.5" customHeight="1" x14ac:dyDescent="0.15">
      <c r="A163" s="30"/>
      <c r="C163" s="239"/>
      <c r="E163" s="82">
        <f t="shared" si="22"/>
        <v>154</v>
      </c>
      <c r="F163" s="86">
        <f t="shared" si="22"/>
        <v>36650.844000000005</v>
      </c>
      <c r="G163" s="195">
        <v>2</v>
      </c>
      <c r="H163" s="172">
        <v>1.1000000000000001</v>
      </c>
      <c r="I163" s="169">
        <v>0</v>
      </c>
      <c r="J163" s="172">
        <v>0</v>
      </c>
      <c r="K163" s="169">
        <v>0</v>
      </c>
      <c r="L163" s="172">
        <v>0</v>
      </c>
      <c r="M163" s="169">
        <v>104</v>
      </c>
      <c r="N163" s="172">
        <v>35498.709000000003</v>
      </c>
      <c r="O163" s="169">
        <v>6</v>
      </c>
      <c r="P163" s="172">
        <v>1002</v>
      </c>
      <c r="Q163" s="172">
        <v>42</v>
      </c>
      <c r="R163" s="170">
        <v>149.035</v>
      </c>
    </row>
    <row r="164" spans="1:18" ht="10.5" customHeight="1" x14ac:dyDescent="0.15">
      <c r="A164" s="30"/>
      <c r="C164" s="239" t="s">
        <v>213</v>
      </c>
      <c r="E164" s="79">
        <f t="shared" si="22"/>
        <v>10</v>
      </c>
      <c r="F164" s="81">
        <f t="shared" si="22"/>
        <v>46</v>
      </c>
      <c r="G164" s="194">
        <v>1</v>
      </c>
      <c r="H164" s="165">
        <v>1</v>
      </c>
      <c r="I164" s="166">
        <v>0</v>
      </c>
      <c r="J164" s="165">
        <v>0</v>
      </c>
      <c r="K164" s="166">
        <v>0</v>
      </c>
      <c r="L164" s="165">
        <v>0</v>
      </c>
      <c r="M164" s="166">
        <v>0</v>
      </c>
      <c r="N164" s="165">
        <v>0</v>
      </c>
      <c r="O164" s="166">
        <v>2</v>
      </c>
      <c r="P164" s="165">
        <v>44</v>
      </c>
      <c r="Q164" s="165">
        <v>7</v>
      </c>
      <c r="R164" s="167">
        <v>1</v>
      </c>
    </row>
    <row r="165" spans="1:18" ht="10.5" customHeight="1" x14ac:dyDescent="0.15">
      <c r="A165" s="30"/>
      <c r="C165" s="239"/>
      <c r="E165" s="82">
        <f t="shared" si="22"/>
        <v>192</v>
      </c>
      <c r="F165" s="86">
        <f t="shared" si="22"/>
        <v>3135.16</v>
      </c>
      <c r="G165" s="195">
        <v>65</v>
      </c>
      <c r="H165" s="172">
        <v>231.16</v>
      </c>
      <c r="I165" s="169">
        <v>4</v>
      </c>
      <c r="J165" s="172">
        <v>19</v>
      </c>
      <c r="K165" s="169">
        <v>0</v>
      </c>
      <c r="L165" s="172">
        <v>0</v>
      </c>
      <c r="M165" s="169">
        <v>48</v>
      </c>
      <c r="N165" s="172">
        <v>2678</v>
      </c>
      <c r="O165" s="169">
        <v>22</v>
      </c>
      <c r="P165" s="172">
        <v>124</v>
      </c>
      <c r="Q165" s="172">
        <v>53</v>
      </c>
      <c r="R165" s="170">
        <v>83</v>
      </c>
    </row>
    <row r="166" spans="1:18" ht="10.5" customHeight="1" x14ac:dyDescent="0.15">
      <c r="A166" s="30"/>
      <c r="C166" s="239" t="s">
        <v>214</v>
      </c>
      <c r="E166" s="79">
        <f t="shared" si="22"/>
        <v>711</v>
      </c>
      <c r="F166" s="81">
        <f t="shared" si="22"/>
        <v>672963</v>
      </c>
      <c r="G166" s="194">
        <v>81</v>
      </c>
      <c r="H166" s="165">
        <v>108453</v>
      </c>
      <c r="I166" s="166">
        <v>11</v>
      </c>
      <c r="J166" s="165">
        <v>5091</v>
      </c>
      <c r="K166" s="166">
        <v>24</v>
      </c>
      <c r="L166" s="165">
        <v>214255</v>
      </c>
      <c r="M166" s="166">
        <v>168</v>
      </c>
      <c r="N166" s="165">
        <v>110552</v>
      </c>
      <c r="O166" s="166">
        <v>343</v>
      </c>
      <c r="P166" s="165">
        <v>230292</v>
      </c>
      <c r="Q166" s="165">
        <v>84</v>
      </c>
      <c r="R166" s="167">
        <v>4320</v>
      </c>
    </row>
    <row r="167" spans="1:18" ht="10.5" customHeight="1" x14ac:dyDescent="0.15">
      <c r="A167" s="30"/>
      <c r="C167" s="239"/>
      <c r="E167" s="82">
        <f t="shared" si="22"/>
        <v>5334</v>
      </c>
      <c r="F167" s="86">
        <f t="shared" si="22"/>
        <v>13762887</v>
      </c>
      <c r="G167" s="195">
        <v>1198</v>
      </c>
      <c r="H167" s="172">
        <v>3263738</v>
      </c>
      <c r="I167" s="169">
        <v>678</v>
      </c>
      <c r="J167" s="172">
        <v>322912</v>
      </c>
      <c r="K167" s="169">
        <v>450</v>
      </c>
      <c r="L167" s="172">
        <v>5940081</v>
      </c>
      <c r="M167" s="169">
        <v>1614</v>
      </c>
      <c r="N167" s="172">
        <v>2159532</v>
      </c>
      <c r="O167" s="169">
        <v>1124</v>
      </c>
      <c r="P167" s="172">
        <v>2005895</v>
      </c>
      <c r="Q167" s="172">
        <v>270</v>
      </c>
      <c r="R167" s="170">
        <v>70729</v>
      </c>
    </row>
    <row r="168" spans="1:18" ht="10.5" customHeight="1" x14ac:dyDescent="0.15">
      <c r="A168" s="30"/>
      <c r="C168" s="239" t="s">
        <v>215</v>
      </c>
      <c r="E168" s="79">
        <f t="shared" si="22"/>
        <v>32</v>
      </c>
      <c r="F168" s="81">
        <f t="shared" si="22"/>
        <v>8</v>
      </c>
      <c r="G168" s="194">
        <v>6</v>
      </c>
      <c r="H168" s="165">
        <v>2</v>
      </c>
      <c r="I168" s="166">
        <v>0</v>
      </c>
      <c r="J168" s="165">
        <v>0</v>
      </c>
      <c r="K168" s="166">
        <v>0</v>
      </c>
      <c r="L168" s="165">
        <v>0</v>
      </c>
      <c r="M168" s="166">
        <v>10</v>
      </c>
      <c r="N168" s="165">
        <v>1</v>
      </c>
      <c r="O168" s="166">
        <v>16</v>
      </c>
      <c r="P168" s="165">
        <v>5</v>
      </c>
      <c r="Q168" s="165">
        <v>0</v>
      </c>
      <c r="R168" s="167">
        <v>0</v>
      </c>
    </row>
    <row r="169" spans="1:18" ht="10.5" customHeight="1" x14ac:dyDescent="0.15">
      <c r="A169" s="173"/>
      <c r="B169" s="174"/>
      <c r="C169" s="240"/>
      <c r="D169" s="174"/>
      <c r="E169" s="186">
        <f t="shared" si="22"/>
        <v>384</v>
      </c>
      <c r="F169" s="187">
        <f t="shared" si="22"/>
        <v>150</v>
      </c>
      <c r="G169" s="197">
        <v>116</v>
      </c>
      <c r="H169" s="189">
        <v>49</v>
      </c>
      <c r="I169" s="178">
        <v>0</v>
      </c>
      <c r="J169" s="189">
        <v>0</v>
      </c>
      <c r="K169" s="178">
        <v>0</v>
      </c>
      <c r="L169" s="189">
        <v>0</v>
      </c>
      <c r="M169" s="178">
        <v>174</v>
      </c>
      <c r="N169" s="189">
        <v>42</v>
      </c>
      <c r="O169" s="178">
        <v>94</v>
      </c>
      <c r="P169" s="189">
        <v>59</v>
      </c>
      <c r="Q169" s="189">
        <v>0</v>
      </c>
      <c r="R169" s="179">
        <v>0</v>
      </c>
    </row>
    <row r="170" spans="1:18" ht="10.5" customHeight="1" x14ac:dyDescent="0.15">
      <c r="A170" s="32"/>
      <c r="B170" s="247" t="s">
        <v>216</v>
      </c>
      <c r="C170" s="247"/>
      <c r="D170" s="35"/>
      <c r="E170" s="79">
        <f>SUM(E172+E174+E176+E178+E180+E182)</f>
        <v>326</v>
      </c>
      <c r="F170" s="81">
        <f>SUM(F172+F174+F176+F178+F180+F182)</f>
        <v>331844.68996459962</v>
      </c>
      <c r="G170" s="96">
        <f t="shared" ref="G170:R170" si="23">SUM(G172+G174+G176+G178+G180+G182)</f>
        <v>5</v>
      </c>
      <c r="H170" s="90">
        <f t="shared" si="23"/>
        <v>25.6</v>
      </c>
      <c r="I170" s="92">
        <f t="shared" si="23"/>
        <v>19</v>
      </c>
      <c r="J170" s="90">
        <f t="shared" si="23"/>
        <v>789.3499633789063</v>
      </c>
      <c r="K170" s="90">
        <f t="shared" si="23"/>
        <v>0</v>
      </c>
      <c r="L170" s="90">
        <f t="shared" si="23"/>
        <v>0</v>
      </c>
      <c r="M170" s="90">
        <f t="shared" si="23"/>
        <v>80</v>
      </c>
      <c r="N170" s="90">
        <f t="shared" si="23"/>
        <v>82291</v>
      </c>
      <c r="O170" s="90">
        <f t="shared" si="23"/>
        <v>213</v>
      </c>
      <c r="P170" s="90">
        <f t="shared" si="23"/>
        <v>248478.47</v>
      </c>
      <c r="Q170" s="90">
        <f t="shared" si="23"/>
        <v>9</v>
      </c>
      <c r="R170" s="81">
        <f t="shared" si="23"/>
        <v>260.27000122070314</v>
      </c>
    </row>
    <row r="171" spans="1:18" ht="10.5" customHeight="1" x14ac:dyDescent="0.15">
      <c r="A171" s="30"/>
      <c r="B171" s="239"/>
      <c r="C171" s="239"/>
      <c r="E171" s="82">
        <f>SUM(E173+E175+E177+E179+E181+E183)</f>
        <v>821</v>
      </c>
      <c r="F171" s="86">
        <f t="shared" ref="F171:R171" si="24">SUM(F173+F175+F177+F179+F181+F183)</f>
        <v>773689.06118569488</v>
      </c>
      <c r="G171" s="95">
        <f t="shared" si="24"/>
        <v>52</v>
      </c>
      <c r="H171" s="83">
        <f t="shared" si="24"/>
        <v>4190.8760000000002</v>
      </c>
      <c r="I171" s="85">
        <f t="shared" si="24"/>
        <v>213</v>
      </c>
      <c r="J171" s="83">
        <f t="shared" si="24"/>
        <v>98016.007778027342</v>
      </c>
      <c r="K171" s="83">
        <f t="shared" si="24"/>
        <v>0</v>
      </c>
      <c r="L171" s="83">
        <f t="shared" si="24"/>
        <v>0</v>
      </c>
      <c r="M171" s="83">
        <f t="shared" si="24"/>
        <v>236</v>
      </c>
      <c r="N171" s="83">
        <f t="shared" si="24"/>
        <v>410511.3</v>
      </c>
      <c r="O171" s="83">
        <f t="shared" si="24"/>
        <v>224</v>
      </c>
      <c r="P171" s="83">
        <f t="shared" si="24"/>
        <v>251944.18</v>
      </c>
      <c r="Q171" s="83">
        <f t="shared" si="24"/>
        <v>96</v>
      </c>
      <c r="R171" s="86">
        <f t="shared" si="24"/>
        <v>9026.6974076675415</v>
      </c>
    </row>
    <row r="172" spans="1:18" ht="10.5" customHeight="1" x14ac:dyDescent="0.15">
      <c r="A172" s="30"/>
      <c r="C172" s="239" t="s">
        <v>217</v>
      </c>
      <c r="E172" s="79">
        <f t="shared" ref="E172:F183" si="25">SUM(G172+I172+K172+M172+O172+Q172)</f>
        <v>27</v>
      </c>
      <c r="F172" s="81">
        <f t="shared" si="25"/>
        <v>85.87</v>
      </c>
      <c r="G172" s="194">
        <v>1</v>
      </c>
      <c r="H172" s="165">
        <v>1</v>
      </c>
      <c r="I172" s="166">
        <v>11</v>
      </c>
      <c r="J172" s="165">
        <v>59.6</v>
      </c>
      <c r="K172" s="166">
        <v>0</v>
      </c>
      <c r="L172" s="165">
        <v>0</v>
      </c>
      <c r="M172" s="166">
        <v>0</v>
      </c>
      <c r="N172" s="165">
        <v>0</v>
      </c>
      <c r="O172" s="166">
        <v>12</v>
      </c>
      <c r="P172" s="165">
        <v>6.47</v>
      </c>
      <c r="Q172" s="165">
        <v>3</v>
      </c>
      <c r="R172" s="167">
        <v>18.8</v>
      </c>
    </row>
    <row r="173" spans="1:18" ht="10.5" customHeight="1" x14ac:dyDescent="0.15">
      <c r="A173" s="30"/>
      <c r="C173" s="239"/>
      <c r="E173" s="82">
        <f t="shared" si="25"/>
        <v>77</v>
      </c>
      <c r="F173" s="86">
        <f t="shared" si="25"/>
        <v>3218.4902000000002</v>
      </c>
      <c r="G173" s="195">
        <v>10</v>
      </c>
      <c r="H173" s="172">
        <v>2201</v>
      </c>
      <c r="I173" s="169">
        <v>11</v>
      </c>
      <c r="J173" s="172">
        <v>121.34779999999999</v>
      </c>
      <c r="K173" s="169">
        <v>0</v>
      </c>
      <c r="L173" s="172">
        <v>0</v>
      </c>
      <c r="M173" s="169">
        <v>0</v>
      </c>
      <c r="N173" s="172">
        <v>0</v>
      </c>
      <c r="O173" s="169">
        <v>13</v>
      </c>
      <c r="P173" s="172">
        <v>98.58</v>
      </c>
      <c r="Q173" s="172">
        <v>43</v>
      </c>
      <c r="R173" s="170">
        <v>797.56240000000003</v>
      </c>
    </row>
    <row r="174" spans="1:18" ht="10.5" customHeight="1" x14ac:dyDescent="0.15">
      <c r="A174" s="30"/>
      <c r="B174" s="97"/>
      <c r="C174" s="239" t="s">
        <v>218</v>
      </c>
      <c r="E174" s="79">
        <f t="shared" si="25"/>
        <v>2</v>
      </c>
      <c r="F174" s="81">
        <f t="shared" si="25"/>
        <v>1</v>
      </c>
      <c r="G174" s="194">
        <v>0</v>
      </c>
      <c r="H174" s="165">
        <v>0</v>
      </c>
      <c r="I174" s="166">
        <v>0</v>
      </c>
      <c r="J174" s="165">
        <v>0</v>
      </c>
      <c r="K174" s="166">
        <v>0</v>
      </c>
      <c r="L174" s="165">
        <v>0</v>
      </c>
      <c r="M174" s="166">
        <v>0</v>
      </c>
      <c r="N174" s="165">
        <v>0</v>
      </c>
      <c r="O174" s="166">
        <v>0</v>
      </c>
      <c r="P174" s="165">
        <v>0</v>
      </c>
      <c r="Q174" s="165">
        <v>2</v>
      </c>
      <c r="R174" s="167">
        <v>1</v>
      </c>
    </row>
    <row r="175" spans="1:18" ht="10.5" customHeight="1" x14ac:dyDescent="0.2">
      <c r="A175" s="30"/>
      <c r="B175" s="99"/>
      <c r="C175" s="239"/>
      <c r="E175" s="82">
        <f t="shared" si="25"/>
        <v>1</v>
      </c>
      <c r="F175" s="86">
        <f t="shared" si="25"/>
        <v>1</v>
      </c>
      <c r="G175" s="195">
        <v>0</v>
      </c>
      <c r="H175" s="172">
        <v>0</v>
      </c>
      <c r="I175" s="169">
        <v>0</v>
      </c>
      <c r="J175" s="172">
        <v>0</v>
      </c>
      <c r="K175" s="169">
        <v>0</v>
      </c>
      <c r="L175" s="172">
        <v>0</v>
      </c>
      <c r="M175" s="169">
        <v>0</v>
      </c>
      <c r="N175" s="172">
        <v>0</v>
      </c>
      <c r="O175" s="169">
        <v>0</v>
      </c>
      <c r="P175" s="172">
        <v>0</v>
      </c>
      <c r="Q175" s="172">
        <v>1</v>
      </c>
      <c r="R175" s="170">
        <v>1</v>
      </c>
    </row>
    <row r="176" spans="1:18" ht="10.5" customHeight="1" x14ac:dyDescent="0.15">
      <c r="A176" s="30"/>
      <c r="C176" s="239" t="s">
        <v>219</v>
      </c>
      <c r="E176" s="79">
        <f t="shared" si="25"/>
        <v>4</v>
      </c>
      <c r="F176" s="81">
        <f t="shared" si="25"/>
        <v>34.200000000000003</v>
      </c>
      <c r="G176" s="194">
        <v>1</v>
      </c>
      <c r="H176" s="165">
        <v>6.6</v>
      </c>
      <c r="I176" s="166">
        <v>3</v>
      </c>
      <c r="J176" s="165">
        <v>27.6</v>
      </c>
      <c r="K176" s="166">
        <v>0</v>
      </c>
      <c r="L176" s="165">
        <v>0</v>
      </c>
      <c r="M176" s="166">
        <v>0</v>
      </c>
      <c r="N176" s="165">
        <v>0</v>
      </c>
      <c r="O176" s="166">
        <v>0</v>
      </c>
      <c r="P176" s="165">
        <v>0</v>
      </c>
      <c r="Q176" s="165">
        <v>0</v>
      </c>
      <c r="R176" s="167">
        <v>0</v>
      </c>
    </row>
    <row r="177" spans="1:18" ht="10.5" customHeight="1" x14ac:dyDescent="0.15">
      <c r="A177" s="30"/>
      <c r="C177" s="239"/>
      <c r="E177" s="82">
        <f t="shared" si="25"/>
        <v>117</v>
      </c>
      <c r="F177" s="86">
        <f t="shared" si="25"/>
        <v>29984.069999999996</v>
      </c>
      <c r="G177" s="195">
        <v>5</v>
      </c>
      <c r="H177" s="172">
        <v>14</v>
      </c>
      <c r="I177" s="169">
        <v>71</v>
      </c>
      <c r="J177" s="172">
        <v>20079.37</v>
      </c>
      <c r="K177" s="169">
        <v>0</v>
      </c>
      <c r="L177" s="172">
        <v>0</v>
      </c>
      <c r="M177" s="169">
        <v>9</v>
      </c>
      <c r="N177" s="172">
        <v>5858.3</v>
      </c>
      <c r="O177" s="169">
        <v>20</v>
      </c>
      <c r="P177" s="172">
        <v>2978.6</v>
      </c>
      <c r="Q177" s="172">
        <v>12</v>
      </c>
      <c r="R177" s="170">
        <v>1053.8</v>
      </c>
    </row>
    <row r="178" spans="1:18" ht="10.5" customHeight="1" x14ac:dyDescent="0.15">
      <c r="A178" s="30"/>
      <c r="C178" s="239" t="s">
        <v>220</v>
      </c>
      <c r="E178" s="79">
        <f t="shared" si="25"/>
        <v>132</v>
      </c>
      <c r="F178" s="81">
        <f t="shared" si="25"/>
        <v>180660</v>
      </c>
      <c r="G178" s="194">
        <v>0</v>
      </c>
      <c r="H178" s="165">
        <v>0</v>
      </c>
      <c r="I178" s="166">
        <v>0</v>
      </c>
      <c r="J178" s="165">
        <v>0</v>
      </c>
      <c r="K178" s="166">
        <v>0</v>
      </c>
      <c r="L178" s="165">
        <v>0</v>
      </c>
      <c r="M178" s="166">
        <v>15</v>
      </c>
      <c r="N178" s="165">
        <v>18390</v>
      </c>
      <c r="O178" s="166">
        <v>117</v>
      </c>
      <c r="P178" s="165">
        <v>162270</v>
      </c>
      <c r="Q178" s="165">
        <v>0</v>
      </c>
      <c r="R178" s="167">
        <v>0</v>
      </c>
    </row>
    <row r="179" spans="1:18" ht="10.5" customHeight="1" x14ac:dyDescent="0.15">
      <c r="A179" s="30"/>
      <c r="C179" s="239"/>
      <c r="E179" s="82">
        <f t="shared" si="25"/>
        <v>240</v>
      </c>
      <c r="F179" s="86">
        <f t="shared" si="25"/>
        <v>385750</v>
      </c>
      <c r="G179" s="195">
        <v>0</v>
      </c>
      <c r="H179" s="172">
        <v>0</v>
      </c>
      <c r="I179" s="169">
        <v>76</v>
      </c>
      <c r="J179" s="172">
        <v>52033</v>
      </c>
      <c r="K179" s="169">
        <v>0</v>
      </c>
      <c r="L179" s="172">
        <v>0</v>
      </c>
      <c r="M179" s="169">
        <v>89</v>
      </c>
      <c r="N179" s="172">
        <v>218480</v>
      </c>
      <c r="O179" s="169">
        <v>73</v>
      </c>
      <c r="P179" s="172">
        <v>111287</v>
      </c>
      <c r="Q179" s="172">
        <v>2</v>
      </c>
      <c r="R179" s="170">
        <v>3950</v>
      </c>
    </row>
    <row r="180" spans="1:18" ht="10.5" customHeight="1" x14ac:dyDescent="0.15">
      <c r="A180" s="30"/>
      <c r="B180" s="97"/>
      <c r="C180" s="239" t="s">
        <v>221</v>
      </c>
      <c r="E180" s="79">
        <f t="shared" si="25"/>
        <v>161</v>
      </c>
      <c r="F180" s="81">
        <f t="shared" si="25"/>
        <v>151063.61996459961</v>
      </c>
      <c r="G180" s="194">
        <v>3</v>
      </c>
      <c r="H180" s="165">
        <v>18</v>
      </c>
      <c r="I180" s="166">
        <v>5</v>
      </c>
      <c r="J180" s="165">
        <v>702.14996337890625</v>
      </c>
      <c r="K180" s="166">
        <v>0</v>
      </c>
      <c r="L180" s="165">
        <v>0</v>
      </c>
      <c r="M180" s="166">
        <v>65</v>
      </c>
      <c r="N180" s="165">
        <v>63901</v>
      </c>
      <c r="O180" s="166">
        <v>84</v>
      </c>
      <c r="P180" s="165">
        <v>86202</v>
      </c>
      <c r="Q180" s="165">
        <v>4</v>
      </c>
      <c r="R180" s="167">
        <v>240.47000122070313</v>
      </c>
    </row>
    <row r="181" spans="1:18" ht="10.5" customHeight="1" x14ac:dyDescent="0.15">
      <c r="A181" s="30"/>
      <c r="B181" s="98"/>
      <c r="C181" s="239"/>
      <c r="E181" s="82">
        <f t="shared" si="25"/>
        <v>369</v>
      </c>
      <c r="F181" s="86">
        <f t="shared" si="25"/>
        <v>352493.50098569487</v>
      </c>
      <c r="G181" s="195">
        <v>35</v>
      </c>
      <c r="H181" s="172">
        <v>1974.876</v>
      </c>
      <c r="I181" s="169">
        <v>42</v>
      </c>
      <c r="J181" s="172">
        <v>23542.289978027344</v>
      </c>
      <c r="K181" s="169">
        <v>0</v>
      </c>
      <c r="L181" s="172">
        <v>0</v>
      </c>
      <c r="M181" s="169">
        <v>138</v>
      </c>
      <c r="N181" s="172">
        <v>186173</v>
      </c>
      <c r="O181" s="169">
        <v>118</v>
      </c>
      <c r="P181" s="172">
        <v>137580</v>
      </c>
      <c r="Q181" s="172">
        <v>36</v>
      </c>
      <c r="R181" s="170">
        <v>3223.3350076675415</v>
      </c>
    </row>
    <row r="182" spans="1:18" ht="10.5" customHeight="1" x14ac:dyDescent="0.15">
      <c r="A182" s="30"/>
      <c r="C182" s="239" t="s">
        <v>222</v>
      </c>
      <c r="E182" s="79">
        <f t="shared" si="25"/>
        <v>0</v>
      </c>
      <c r="F182" s="81">
        <f t="shared" si="25"/>
        <v>0</v>
      </c>
      <c r="G182" s="194">
        <v>0</v>
      </c>
      <c r="H182" s="165">
        <v>0</v>
      </c>
      <c r="I182" s="166">
        <v>0</v>
      </c>
      <c r="J182" s="165">
        <v>0</v>
      </c>
      <c r="K182" s="166">
        <v>0</v>
      </c>
      <c r="L182" s="165">
        <v>0</v>
      </c>
      <c r="M182" s="166">
        <v>0</v>
      </c>
      <c r="N182" s="165">
        <v>0</v>
      </c>
      <c r="O182" s="166">
        <v>0</v>
      </c>
      <c r="P182" s="165">
        <v>0</v>
      </c>
      <c r="Q182" s="165">
        <v>0</v>
      </c>
      <c r="R182" s="167">
        <v>0</v>
      </c>
    </row>
    <row r="183" spans="1:18" ht="10.5" customHeight="1" x14ac:dyDescent="0.15">
      <c r="A183" s="173"/>
      <c r="B183" s="174"/>
      <c r="C183" s="240"/>
      <c r="D183" s="174"/>
      <c r="E183" s="186">
        <f t="shared" si="25"/>
        <v>17</v>
      </c>
      <c r="F183" s="187">
        <f t="shared" si="25"/>
        <v>2242</v>
      </c>
      <c r="G183" s="197">
        <v>2</v>
      </c>
      <c r="H183" s="189">
        <v>1</v>
      </c>
      <c r="I183" s="178">
        <v>13</v>
      </c>
      <c r="J183" s="189">
        <v>2240</v>
      </c>
      <c r="K183" s="178">
        <v>0</v>
      </c>
      <c r="L183" s="189">
        <v>0</v>
      </c>
      <c r="M183" s="178">
        <v>0</v>
      </c>
      <c r="N183" s="189">
        <v>0</v>
      </c>
      <c r="O183" s="178">
        <v>0</v>
      </c>
      <c r="P183" s="189">
        <v>0</v>
      </c>
      <c r="Q183" s="189">
        <v>2</v>
      </c>
      <c r="R183" s="179">
        <v>1</v>
      </c>
    </row>
    <row r="184" spans="1:18" ht="10.5" customHeight="1" x14ac:dyDescent="0.15">
      <c r="A184" s="30"/>
      <c r="B184" s="247" t="s">
        <v>223</v>
      </c>
      <c r="C184" s="247"/>
      <c r="E184" s="79">
        <f>SUM(E186+E188+E190+E192+E194+E196)</f>
        <v>2068</v>
      </c>
      <c r="F184" s="81">
        <f>SUM(F186+F188+F190+F192+F194+F196)</f>
        <v>1013958.6274757464</v>
      </c>
      <c r="G184" s="96">
        <f t="shared" ref="G184:R184" si="26">SUM(G186+G188+G190+G192+G194+G196)</f>
        <v>402</v>
      </c>
      <c r="H184" s="90">
        <f t="shared" si="26"/>
        <v>73632.146625587164</v>
      </c>
      <c r="I184" s="92">
        <f t="shared" si="26"/>
        <v>437</v>
      </c>
      <c r="J184" s="90">
        <f t="shared" si="26"/>
        <v>4890.0538340746762</v>
      </c>
      <c r="K184" s="90">
        <f t="shared" si="26"/>
        <v>6</v>
      </c>
      <c r="L184" s="90">
        <f t="shared" si="26"/>
        <v>23.840000152587891</v>
      </c>
      <c r="M184" s="90">
        <f t="shared" si="26"/>
        <v>410</v>
      </c>
      <c r="N184" s="90">
        <f t="shared" si="26"/>
        <v>435601.15024108882</v>
      </c>
      <c r="O184" s="90">
        <f t="shared" si="26"/>
        <v>634</v>
      </c>
      <c r="P184" s="90">
        <f t="shared" si="26"/>
        <v>498239.58948456327</v>
      </c>
      <c r="Q184" s="90">
        <f t="shared" si="26"/>
        <v>179</v>
      </c>
      <c r="R184" s="81">
        <f t="shared" si="26"/>
        <v>1571.8472902798947</v>
      </c>
    </row>
    <row r="185" spans="1:18" ht="10.5" customHeight="1" x14ac:dyDescent="0.15">
      <c r="A185" s="30"/>
      <c r="B185" s="239"/>
      <c r="C185" s="239"/>
      <c r="E185" s="82">
        <f>SUM(E187+E189+E191+E193+E195+E197)</f>
        <v>3173</v>
      </c>
      <c r="F185" s="86">
        <f t="shared" ref="F185:R185" si="27">SUM(F187+F189+F191+F193+F195+F197)</f>
        <v>9837475.2259297688</v>
      </c>
      <c r="G185" s="95">
        <f t="shared" si="27"/>
        <v>1082</v>
      </c>
      <c r="H185" s="83">
        <f t="shared" si="27"/>
        <v>6454327.2177091446</v>
      </c>
      <c r="I185" s="85">
        <f t="shared" si="27"/>
        <v>218</v>
      </c>
      <c r="J185" s="83">
        <f t="shared" si="27"/>
        <v>137576.3089943924</v>
      </c>
      <c r="K185" s="83">
        <f t="shared" si="27"/>
        <v>120</v>
      </c>
      <c r="L185" s="83">
        <f t="shared" si="27"/>
        <v>316776.68981201173</v>
      </c>
      <c r="M185" s="83">
        <f t="shared" si="27"/>
        <v>820</v>
      </c>
      <c r="N185" s="83">
        <f t="shared" si="27"/>
        <v>1566854.4693200681</v>
      </c>
      <c r="O185" s="83">
        <f t="shared" si="27"/>
        <v>756</v>
      </c>
      <c r="P185" s="83">
        <f t="shared" si="27"/>
        <v>1355147.2964529726</v>
      </c>
      <c r="Q185" s="83">
        <f t="shared" si="27"/>
        <v>177</v>
      </c>
      <c r="R185" s="86">
        <f t="shared" si="27"/>
        <v>6793.2436411784638</v>
      </c>
    </row>
    <row r="186" spans="1:18" ht="10.5" customHeight="1" x14ac:dyDescent="0.15">
      <c r="A186" s="30"/>
      <c r="C186" s="239" t="s">
        <v>224</v>
      </c>
      <c r="E186" s="79">
        <f t="shared" ref="E186:F197" si="28">SUM(G186+I186+K186+M186+O186+Q186)</f>
        <v>1311</v>
      </c>
      <c r="F186" s="81">
        <f t="shared" si="28"/>
        <v>467433.69647574646</v>
      </c>
      <c r="G186" s="194">
        <v>236</v>
      </c>
      <c r="H186" s="165">
        <v>58346.279625587165</v>
      </c>
      <c r="I186" s="166">
        <v>433</v>
      </c>
      <c r="J186" s="165">
        <v>4844.289834074676</v>
      </c>
      <c r="K186" s="166">
        <v>5</v>
      </c>
      <c r="L186" s="165">
        <v>22.840000152587891</v>
      </c>
      <c r="M186" s="166">
        <v>131</v>
      </c>
      <c r="N186" s="165">
        <v>183530.15024108885</v>
      </c>
      <c r="O186" s="166">
        <v>355</v>
      </c>
      <c r="P186" s="165">
        <v>219203.83148456324</v>
      </c>
      <c r="Q186" s="165">
        <v>151</v>
      </c>
      <c r="R186" s="167">
        <v>1486.3052902798947</v>
      </c>
    </row>
    <row r="187" spans="1:18" ht="10.5" customHeight="1" x14ac:dyDescent="0.15">
      <c r="A187" s="30"/>
      <c r="C187" s="239"/>
      <c r="E187" s="82">
        <f t="shared" si="28"/>
        <v>1537</v>
      </c>
      <c r="F187" s="86">
        <f t="shared" si="28"/>
        <v>4691908.5969297681</v>
      </c>
      <c r="G187" s="195">
        <v>572</v>
      </c>
      <c r="H187" s="172">
        <v>3195810.7033091453</v>
      </c>
      <c r="I187" s="169">
        <v>202</v>
      </c>
      <c r="J187" s="172">
        <v>132646.5049943924</v>
      </c>
      <c r="K187" s="169">
        <v>51</v>
      </c>
      <c r="L187" s="172">
        <v>50512.369812011711</v>
      </c>
      <c r="M187" s="169">
        <v>345</v>
      </c>
      <c r="N187" s="172">
        <v>734169.9093200682</v>
      </c>
      <c r="O187" s="169">
        <v>335</v>
      </c>
      <c r="P187" s="172">
        <v>578135.58345297247</v>
      </c>
      <c r="Q187" s="172">
        <v>32</v>
      </c>
      <c r="R187" s="170">
        <v>633.52604117846442</v>
      </c>
    </row>
    <row r="188" spans="1:18" ht="10.5" customHeight="1" x14ac:dyDescent="0.15">
      <c r="A188" s="30"/>
      <c r="C188" s="239" t="s">
        <v>225</v>
      </c>
      <c r="E188" s="79">
        <f t="shared" si="28"/>
        <v>175</v>
      </c>
      <c r="F188" s="81">
        <f t="shared" si="28"/>
        <v>8302</v>
      </c>
      <c r="G188" s="194">
        <v>126</v>
      </c>
      <c r="H188" s="165">
        <v>327</v>
      </c>
      <c r="I188" s="166">
        <v>0</v>
      </c>
      <c r="J188" s="165">
        <v>0</v>
      </c>
      <c r="K188" s="166">
        <v>0</v>
      </c>
      <c r="L188" s="165">
        <v>0</v>
      </c>
      <c r="M188" s="166">
        <v>6</v>
      </c>
      <c r="N188" s="165">
        <v>384</v>
      </c>
      <c r="O188" s="166">
        <v>26</v>
      </c>
      <c r="P188" s="165">
        <v>7568</v>
      </c>
      <c r="Q188" s="165">
        <v>17</v>
      </c>
      <c r="R188" s="167">
        <v>23</v>
      </c>
    </row>
    <row r="189" spans="1:18" ht="10.5" customHeight="1" x14ac:dyDescent="0.15">
      <c r="A189" s="30"/>
      <c r="C189" s="239"/>
      <c r="E189" s="82">
        <f t="shared" si="28"/>
        <v>453</v>
      </c>
      <c r="F189" s="86">
        <f t="shared" si="28"/>
        <v>45296</v>
      </c>
      <c r="G189" s="195">
        <v>291</v>
      </c>
      <c r="H189" s="172">
        <v>2527</v>
      </c>
      <c r="I189" s="169">
        <v>2</v>
      </c>
      <c r="J189" s="172">
        <v>8</v>
      </c>
      <c r="K189" s="169">
        <v>7</v>
      </c>
      <c r="L189" s="172">
        <v>10</v>
      </c>
      <c r="M189" s="169">
        <v>51</v>
      </c>
      <c r="N189" s="172">
        <v>27693</v>
      </c>
      <c r="O189" s="169">
        <v>41</v>
      </c>
      <c r="P189" s="172">
        <v>14936</v>
      </c>
      <c r="Q189" s="172">
        <v>61</v>
      </c>
      <c r="R189" s="170">
        <v>122</v>
      </c>
    </row>
    <row r="190" spans="1:18" ht="10.5" customHeight="1" x14ac:dyDescent="0.15">
      <c r="A190" s="30"/>
      <c r="C190" s="239" t="s">
        <v>226</v>
      </c>
      <c r="E190" s="79">
        <f t="shared" si="28"/>
        <v>141</v>
      </c>
      <c r="F190" s="81">
        <f t="shared" si="28"/>
        <v>153465</v>
      </c>
      <c r="G190" s="194">
        <v>9</v>
      </c>
      <c r="H190" s="165">
        <v>28</v>
      </c>
      <c r="I190" s="166">
        <v>0</v>
      </c>
      <c r="J190" s="165">
        <v>0</v>
      </c>
      <c r="K190" s="166">
        <v>1</v>
      </c>
      <c r="L190" s="165">
        <v>1</v>
      </c>
      <c r="M190" s="166">
        <v>65</v>
      </c>
      <c r="N190" s="165">
        <v>72440</v>
      </c>
      <c r="O190" s="166">
        <v>59</v>
      </c>
      <c r="P190" s="165">
        <v>80993</v>
      </c>
      <c r="Q190" s="165">
        <v>7</v>
      </c>
      <c r="R190" s="167">
        <v>3</v>
      </c>
    </row>
    <row r="191" spans="1:18" ht="10.5" customHeight="1" x14ac:dyDescent="0.15">
      <c r="A191" s="30"/>
      <c r="C191" s="239"/>
      <c r="E191" s="82">
        <f t="shared" si="28"/>
        <v>332</v>
      </c>
      <c r="F191" s="86">
        <f t="shared" si="28"/>
        <v>3147099</v>
      </c>
      <c r="G191" s="195">
        <v>52</v>
      </c>
      <c r="H191" s="172">
        <v>2508355</v>
      </c>
      <c r="I191" s="169">
        <v>1</v>
      </c>
      <c r="J191" s="172">
        <v>4</v>
      </c>
      <c r="K191" s="169">
        <v>60</v>
      </c>
      <c r="L191" s="172">
        <v>266226</v>
      </c>
      <c r="M191" s="169">
        <v>90</v>
      </c>
      <c r="N191" s="172">
        <v>173044</v>
      </c>
      <c r="O191" s="169">
        <v>98</v>
      </c>
      <c r="P191" s="172">
        <v>194530</v>
      </c>
      <c r="Q191" s="172">
        <v>31</v>
      </c>
      <c r="R191" s="170">
        <v>4940</v>
      </c>
    </row>
    <row r="192" spans="1:18" ht="10.5" customHeight="1" x14ac:dyDescent="0.15">
      <c r="A192" s="30"/>
      <c r="C192" s="239" t="s">
        <v>242</v>
      </c>
      <c r="E192" s="79">
        <f t="shared" si="28"/>
        <v>30</v>
      </c>
      <c r="F192" s="81">
        <f t="shared" si="28"/>
        <v>32396.58</v>
      </c>
      <c r="G192" s="194">
        <v>0</v>
      </c>
      <c r="H192" s="165">
        <v>0</v>
      </c>
      <c r="I192" s="166">
        <v>0</v>
      </c>
      <c r="J192" s="165">
        <v>0</v>
      </c>
      <c r="K192" s="166">
        <v>0</v>
      </c>
      <c r="L192" s="165">
        <v>0</v>
      </c>
      <c r="M192" s="166">
        <v>9</v>
      </c>
      <c r="N192" s="165">
        <v>10696</v>
      </c>
      <c r="O192" s="166">
        <v>21</v>
      </c>
      <c r="P192" s="165">
        <v>21700.58</v>
      </c>
      <c r="Q192" s="165">
        <v>0</v>
      </c>
      <c r="R192" s="167">
        <v>0</v>
      </c>
    </row>
    <row r="193" spans="1:18" ht="10.5" customHeight="1" x14ac:dyDescent="0.15">
      <c r="A193" s="30"/>
      <c r="C193" s="239"/>
      <c r="E193" s="82">
        <f t="shared" si="28"/>
        <v>189</v>
      </c>
      <c r="F193" s="86">
        <f t="shared" si="28"/>
        <v>804416.44</v>
      </c>
      <c r="G193" s="195">
        <v>7</v>
      </c>
      <c r="H193" s="172">
        <v>441200</v>
      </c>
      <c r="I193" s="169">
        <v>0</v>
      </c>
      <c r="J193" s="172">
        <v>0</v>
      </c>
      <c r="K193" s="169">
        <v>0</v>
      </c>
      <c r="L193" s="172">
        <v>0</v>
      </c>
      <c r="M193" s="169">
        <v>134</v>
      </c>
      <c r="N193" s="172">
        <v>236776</v>
      </c>
      <c r="O193" s="169">
        <v>46</v>
      </c>
      <c r="P193" s="172">
        <v>126440</v>
      </c>
      <c r="Q193" s="172">
        <v>2</v>
      </c>
      <c r="R193" s="170">
        <v>0.44</v>
      </c>
    </row>
    <row r="194" spans="1:18" ht="10.5" customHeight="1" x14ac:dyDescent="0.15">
      <c r="A194" s="30"/>
      <c r="C194" s="239" t="s">
        <v>227</v>
      </c>
      <c r="E194" s="79">
        <f t="shared" si="28"/>
        <v>2</v>
      </c>
      <c r="F194" s="81">
        <f t="shared" si="28"/>
        <v>9000</v>
      </c>
      <c r="G194" s="194">
        <v>2</v>
      </c>
      <c r="H194" s="165">
        <v>9000</v>
      </c>
      <c r="I194" s="166">
        <v>0</v>
      </c>
      <c r="J194" s="165">
        <v>0</v>
      </c>
      <c r="K194" s="166">
        <v>0</v>
      </c>
      <c r="L194" s="165">
        <v>0</v>
      </c>
      <c r="M194" s="166">
        <v>0</v>
      </c>
      <c r="N194" s="165">
        <v>0</v>
      </c>
      <c r="O194" s="166">
        <v>0</v>
      </c>
      <c r="P194" s="165">
        <v>0</v>
      </c>
      <c r="Q194" s="165">
        <v>0</v>
      </c>
      <c r="R194" s="167">
        <v>0</v>
      </c>
    </row>
    <row r="195" spans="1:18" ht="10.5" customHeight="1" x14ac:dyDescent="0.15">
      <c r="A195" s="30"/>
      <c r="C195" s="239"/>
      <c r="E195" s="82">
        <f t="shared" si="28"/>
        <v>19</v>
      </c>
      <c r="F195" s="86">
        <f t="shared" si="28"/>
        <v>222541.03700000001</v>
      </c>
      <c r="G195" s="195">
        <v>17</v>
      </c>
      <c r="H195" s="172">
        <v>222540.85</v>
      </c>
      <c r="I195" s="169">
        <v>0</v>
      </c>
      <c r="J195" s="172">
        <v>0</v>
      </c>
      <c r="K195" s="169">
        <v>0</v>
      </c>
      <c r="L195" s="172">
        <v>0</v>
      </c>
      <c r="M195" s="169">
        <v>0</v>
      </c>
      <c r="N195" s="172">
        <v>0</v>
      </c>
      <c r="O195" s="169">
        <v>0</v>
      </c>
      <c r="P195" s="172">
        <v>0</v>
      </c>
      <c r="Q195" s="172">
        <v>2</v>
      </c>
      <c r="R195" s="170">
        <v>0.187</v>
      </c>
    </row>
    <row r="196" spans="1:18" ht="10.5" customHeight="1" x14ac:dyDescent="0.15">
      <c r="A196" s="30"/>
      <c r="C196" s="239" t="s">
        <v>228</v>
      </c>
      <c r="E196" s="79">
        <f t="shared" si="28"/>
        <v>409</v>
      </c>
      <c r="F196" s="81">
        <f t="shared" si="28"/>
        <v>343361.35100000002</v>
      </c>
      <c r="G196" s="194">
        <v>29</v>
      </c>
      <c r="H196" s="165">
        <v>5930.8670000000002</v>
      </c>
      <c r="I196" s="166">
        <v>4</v>
      </c>
      <c r="J196" s="165">
        <v>45.764000000000003</v>
      </c>
      <c r="K196" s="166">
        <v>0</v>
      </c>
      <c r="L196" s="165">
        <v>0</v>
      </c>
      <c r="M196" s="166">
        <v>199</v>
      </c>
      <c r="N196" s="165">
        <v>168551</v>
      </c>
      <c r="O196" s="166">
        <v>173</v>
      </c>
      <c r="P196" s="165">
        <v>168774.17800000001</v>
      </c>
      <c r="Q196" s="165">
        <v>4</v>
      </c>
      <c r="R196" s="167">
        <v>59.542000000000002</v>
      </c>
    </row>
    <row r="197" spans="1:18" ht="10.5" customHeight="1" x14ac:dyDescent="0.15">
      <c r="A197" s="173"/>
      <c r="B197" s="174"/>
      <c r="C197" s="240"/>
      <c r="D197" s="174"/>
      <c r="E197" s="186">
        <f t="shared" si="28"/>
        <v>643</v>
      </c>
      <c r="F197" s="187">
        <f t="shared" si="28"/>
        <v>926214.152</v>
      </c>
      <c r="G197" s="197">
        <v>143</v>
      </c>
      <c r="H197" s="189">
        <v>83893.664399999994</v>
      </c>
      <c r="I197" s="178">
        <v>13</v>
      </c>
      <c r="J197" s="189">
        <v>4917.8040000000001</v>
      </c>
      <c r="K197" s="178">
        <v>2</v>
      </c>
      <c r="L197" s="189">
        <v>28.32</v>
      </c>
      <c r="M197" s="178">
        <v>200</v>
      </c>
      <c r="N197" s="189">
        <v>395171.56</v>
      </c>
      <c r="O197" s="178">
        <v>236</v>
      </c>
      <c r="P197" s="189">
        <v>441105.71299999999</v>
      </c>
      <c r="Q197" s="189">
        <v>49</v>
      </c>
      <c r="R197" s="179">
        <v>1097.0906</v>
      </c>
    </row>
    <row r="198" spans="1:18" ht="10.5" customHeight="1" x14ac:dyDescent="0.15">
      <c r="A198" s="30"/>
      <c r="B198" s="247" t="s">
        <v>229</v>
      </c>
      <c r="C198" s="247"/>
      <c r="E198" s="79">
        <f>SUM(E200+E202+E204+E206+E208+E210)</f>
        <v>4733</v>
      </c>
      <c r="F198" s="81">
        <f>SUM(F200+F202+F204+F206+F208+F210)</f>
        <v>574656.28951999999</v>
      </c>
      <c r="G198" s="96">
        <f>SUM(G200+G202+G204+G206+G208+G210)</f>
        <v>1107</v>
      </c>
      <c r="H198" s="90">
        <f t="shared" ref="H198:R198" si="29">SUM(H200+H202+H204+H206+H208+H210)</f>
        <v>6469.8123500000002</v>
      </c>
      <c r="I198" s="92">
        <f t="shared" si="29"/>
        <v>805</v>
      </c>
      <c r="J198" s="90">
        <f t="shared" si="29"/>
        <v>5725.1383000000005</v>
      </c>
      <c r="K198" s="90">
        <f t="shared" si="29"/>
        <v>371</v>
      </c>
      <c r="L198" s="90">
        <f t="shared" si="29"/>
        <v>485.06704000000002</v>
      </c>
      <c r="M198" s="90">
        <f t="shared" si="29"/>
        <v>1028</v>
      </c>
      <c r="N198" s="90">
        <f t="shared" si="29"/>
        <v>266982.46400000004</v>
      </c>
      <c r="O198" s="90">
        <f t="shared" si="29"/>
        <v>572</v>
      </c>
      <c r="P198" s="90">
        <f t="shared" si="29"/>
        <v>293504.54382999998</v>
      </c>
      <c r="Q198" s="90">
        <f t="shared" si="29"/>
        <v>850</v>
      </c>
      <c r="R198" s="81">
        <f t="shared" si="29"/>
        <v>1489.2640000000001</v>
      </c>
    </row>
    <row r="199" spans="1:18" ht="10.5" customHeight="1" x14ac:dyDescent="0.15">
      <c r="A199" s="30"/>
      <c r="B199" s="239"/>
      <c r="C199" s="239"/>
      <c r="E199" s="82">
        <f>SUM(E201+E203+E205+E207+E209+E211)</f>
        <v>4951</v>
      </c>
      <c r="F199" s="86">
        <f>SUM(F201+F203+F205+F207+F209+F211)</f>
        <v>49862693.835790001</v>
      </c>
      <c r="G199" s="95">
        <f t="shared" ref="G199:R199" si="30">SUM(G201+G203+G205+G207+G209+G211)</f>
        <v>1463</v>
      </c>
      <c r="H199" s="83">
        <f t="shared" si="30"/>
        <v>329569.60814000003</v>
      </c>
      <c r="I199" s="85">
        <f t="shared" si="30"/>
        <v>290</v>
      </c>
      <c r="J199" s="83">
        <f t="shared" si="30"/>
        <v>27386.120029999995</v>
      </c>
      <c r="K199" s="83">
        <f t="shared" si="30"/>
        <v>939</v>
      </c>
      <c r="L199" s="83">
        <f t="shared" si="30"/>
        <v>48126858.850000001</v>
      </c>
      <c r="M199" s="83">
        <f t="shared" si="30"/>
        <v>846</v>
      </c>
      <c r="N199" s="83">
        <f t="shared" si="30"/>
        <v>895725.69600000011</v>
      </c>
      <c r="O199" s="83">
        <f t="shared" si="30"/>
        <v>1340</v>
      </c>
      <c r="P199" s="83">
        <f t="shared" si="30"/>
        <v>471462.69479999994</v>
      </c>
      <c r="Q199" s="83">
        <f t="shared" si="30"/>
        <v>73</v>
      </c>
      <c r="R199" s="86">
        <f t="shared" si="30"/>
        <v>11690.866819999997</v>
      </c>
    </row>
    <row r="200" spans="1:18" ht="10.5" customHeight="1" x14ac:dyDescent="0.15">
      <c r="A200" s="30"/>
      <c r="C200" s="239" t="s">
        <v>230</v>
      </c>
      <c r="E200" s="79">
        <f>SUM(G200+I200+K200+M200+O200+Q200)</f>
        <v>2651</v>
      </c>
      <c r="F200" s="81">
        <f>SUM(H200+J200+L200+N200+P200+R200)</f>
        <v>327318.32</v>
      </c>
      <c r="G200" s="194">
        <v>647</v>
      </c>
      <c r="H200" s="165">
        <v>3798.9</v>
      </c>
      <c r="I200" s="166">
        <v>423</v>
      </c>
      <c r="J200" s="165">
        <v>5010.8</v>
      </c>
      <c r="K200" s="166">
        <v>344</v>
      </c>
      <c r="L200" s="165">
        <v>369.91</v>
      </c>
      <c r="M200" s="166">
        <v>409</v>
      </c>
      <c r="N200" s="165">
        <v>121861</v>
      </c>
      <c r="O200" s="166">
        <v>332</v>
      </c>
      <c r="P200" s="165">
        <v>195532</v>
      </c>
      <c r="Q200" s="165">
        <v>496</v>
      </c>
      <c r="R200" s="167">
        <v>745.71</v>
      </c>
    </row>
    <row r="201" spans="1:18" ht="10.5" customHeight="1" x14ac:dyDescent="0.15">
      <c r="A201" s="30"/>
      <c r="C201" s="239"/>
      <c r="E201" s="82">
        <f>SUM(G201+I201+K201+M201+O201+Q201)</f>
        <v>3062</v>
      </c>
      <c r="F201" s="86">
        <f>SUM(H201+J201+L201+N201+P201+R201)</f>
        <v>995521.54999999993</v>
      </c>
      <c r="G201" s="195">
        <v>1309</v>
      </c>
      <c r="H201" s="172">
        <v>276299</v>
      </c>
      <c r="I201" s="169">
        <v>135</v>
      </c>
      <c r="J201" s="172">
        <v>514.79</v>
      </c>
      <c r="K201" s="169">
        <v>526</v>
      </c>
      <c r="L201" s="172">
        <v>2297.3000000000002</v>
      </c>
      <c r="M201" s="169">
        <v>460</v>
      </c>
      <c r="N201" s="172">
        <v>507876</v>
      </c>
      <c r="O201" s="169">
        <v>621</v>
      </c>
      <c r="P201" s="172">
        <v>208131</v>
      </c>
      <c r="Q201" s="172">
        <v>11</v>
      </c>
      <c r="R201" s="170">
        <v>403.46</v>
      </c>
    </row>
    <row r="202" spans="1:18" ht="10.5" customHeight="1" x14ac:dyDescent="0.15">
      <c r="A202" s="30"/>
      <c r="C202" s="239" t="s">
        <v>231</v>
      </c>
      <c r="E202" s="79">
        <f t="shared" ref="E202:F211" si="31">SUM(G202+I202+K202+M202+O202+Q202)</f>
        <v>1</v>
      </c>
      <c r="F202" s="81">
        <f t="shared" si="31"/>
        <v>7.0000000000000007E-2</v>
      </c>
      <c r="G202" s="194">
        <v>1</v>
      </c>
      <c r="H202" s="165">
        <v>7.0000000000000007E-2</v>
      </c>
      <c r="I202" s="166">
        <v>0</v>
      </c>
      <c r="J202" s="165">
        <v>0</v>
      </c>
      <c r="K202" s="166">
        <v>0</v>
      </c>
      <c r="L202" s="165">
        <v>0</v>
      </c>
      <c r="M202" s="166">
        <v>0</v>
      </c>
      <c r="N202" s="165">
        <v>0</v>
      </c>
      <c r="O202" s="166">
        <v>0</v>
      </c>
      <c r="P202" s="165">
        <v>0</v>
      </c>
      <c r="Q202" s="165">
        <v>0</v>
      </c>
      <c r="R202" s="167">
        <v>0</v>
      </c>
    </row>
    <row r="203" spans="1:18" ht="10.5" customHeight="1" x14ac:dyDescent="0.15">
      <c r="A203" s="30"/>
      <c r="C203" s="239"/>
      <c r="E203" s="82">
        <f t="shared" si="31"/>
        <v>335</v>
      </c>
      <c r="F203" s="86">
        <f t="shared" si="31"/>
        <v>48123918.810000002</v>
      </c>
      <c r="G203" s="195">
        <v>0</v>
      </c>
      <c r="H203" s="172">
        <v>0</v>
      </c>
      <c r="I203" s="169">
        <v>0</v>
      </c>
      <c r="J203" s="172">
        <v>0</v>
      </c>
      <c r="K203" s="169">
        <v>335</v>
      </c>
      <c r="L203" s="172">
        <v>48123918.810000002</v>
      </c>
      <c r="M203" s="169">
        <v>0</v>
      </c>
      <c r="N203" s="172">
        <v>0</v>
      </c>
      <c r="O203" s="169">
        <v>0</v>
      </c>
      <c r="P203" s="172">
        <v>0</v>
      </c>
      <c r="Q203" s="172">
        <v>0</v>
      </c>
      <c r="R203" s="170">
        <v>0</v>
      </c>
    </row>
    <row r="204" spans="1:18" ht="10.5" customHeight="1" x14ac:dyDescent="0.15">
      <c r="A204" s="30"/>
      <c r="C204" s="239" t="s">
        <v>232</v>
      </c>
      <c r="E204" s="79">
        <f t="shared" si="31"/>
        <v>0</v>
      </c>
      <c r="F204" s="81">
        <f t="shared" si="31"/>
        <v>0</v>
      </c>
      <c r="G204" s="194">
        <v>0</v>
      </c>
      <c r="H204" s="165">
        <v>0</v>
      </c>
      <c r="I204" s="166">
        <v>0</v>
      </c>
      <c r="J204" s="165">
        <v>0</v>
      </c>
      <c r="K204" s="166">
        <v>0</v>
      </c>
      <c r="L204" s="165">
        <v>0</v>
      </c>
      <c r="M204" s="166">
        <v>0</v>
      </c>
      <c r="N204" s="165">
        <v>0</v>
      </c>
      <c r="O204" s="166">
        <v>0</v>
      </c>
      <c r="P204" s="165">
        <v>0</v>
      </c>
      <c r="Q204" s="165">
        <v>0</v>
      </c>
      <c r="R204" s="167">
        <v>0</v>
      </c>
    </row>
    <row r="205" spans="1:18" ht="10.5" customHeight="1" x14ac:dyDescent="0.15">
      <c r="A205" s="30"/>
      <c r="C205" s="239"/>
      <c r="E205" s="82">
        <f t="shared" si="31"/>
        <v>0</v>
      </c>
      <c r="F205" s="86">
        <f t="shared" si="31"/>
        <v>0</v>
      </c>
      <c r="G205" s="195">
        <v>0</v>
      </c>
      <c r="H205" s="172">
        <v>0</v>
      </c>
      <c r="I205" s="169">
        <v>0</v>
      </c>
      <c r="J205" s="172">
        <v>0</v>
      </c>
      <c r="K205" s="169">
        <v>0</v>
      </c>
      <c r="L205" s="172">
        <v>0</v>
      </c>
      <c r="M205" s="169">
        <v>0</v>
      </c>
      <c r="N205" s="172">
        <v>0</v>
      </c>
      <c r="O205" s="169">
        <v>0</v>
      </c>
      <c r="P205" s="172">
        <v>0</v>
      </c>
      <c r="Q205" s="172">
        <v>0</v>
      </c>
      <c r="R205" s="170">
        <v>0</v>
      </c>
    </row>
    <row r="206" spans="1:18" ht="10.5" customHeight="1" x14ac:dyDescent="0.15">
      <c r="A206" s="30"/>
      <c r="C206" s="239" t="s">
        <v>283</v>
      </c>
      <c r="E206" s="79">
        <f>SUM(G206+I206+K206+M206+O206+Q206)</f>
        <v>368</v>
      </c>
      <c r="F206" s="81">
        <f>SUM(H206+J206+L206+N206+P206+R206)</f>
        <v>163910.37952000002</v>
      </c>
      <c r="G206" s="194">
        <v>34</v>
      </c>
      <c r="H206" s="165">
        <v>478.84235000000001</v>
      </c>
      <c r="I206" s="166">
        <v>17</v>
      </c>
      <c r="J206" s="165">
        <v>299.33829999999995</v>
      </c>
      <c r="K206" s="166">
        <v>5</v>
      </c>
      <c r="L206" s="165">
        <v>41.157039999999995</v>
      </c>
      <c r="M206" s="166">
        <v>216</v>
      </c>
      <c r="N206" s="165">
        <v>124270.86400000002</v>
      </c>
      <c r="O206" s="166">
        <v>80</v>
      </c>
      <c r="P206" s="165">
        <v>38541.623829999997</v>
      </c>
      <c r="Q206" s="165">
        <v>16</v>
      </c>
      <c r="R206" s="167">
        <v>278.55400000000003</v>
      </c>
    </row>
    <row r="207" spans="1:18" ht="10.5" customHeight="1" x14ac:dyDescent="0.15">
      <c r="A207" s="30"/>
      <c r="C207" s="239"/>
      <c r="E207" s="82">
        <f>SUM(G207+I207+K207+M207+O207+Q207)</f>
        <v>630</v>
      </c>
      <c r="F207" s="86">
        <f>SUM(H207+J207+L207+N207+P207+R207)</f>
        <v>553999.16579</v>
      </c>
      <c r="G207" s="195">
        <v>39</v>
      </c>
      <c r="H207" s="172">
        <v>14168.608139999998</v>
      </c>
      <c r="I207" s="169">
        <v>79</v>
      </c>
      <c r="J207" s="172">
        <v>24688.430029999992</v>
      </c>
      <c r="K207" s="169">
        <v>0</v>
      </c>
      <c r="L207" s="172">
        <v>0</v>
      </c>
      <c r="M207" s="169">
        <v>216</v>
      </c>
      <c r="N207" s="172">
        <v>303068.79600000003</v>
      </c>
      <c r="O207" s="169">
        <v>243</v>
      </c>
      <c r="P207" s="172">
        <v>200805.7248</v>
      </c>
      <c r="Q207" s="172">
        <v>53</v>
      </c>
      <c r="R207" s="170">
        <v>11267.606819999999</v>
      </c>
    </row>
    <row r="208" spans="1:18" ht="10.5" customHeight="1" x14ac:dyDescent="0.15">
      <c r="A208" s="30"/>
      <c r="C208" s="239" t="s">
        <v>233</v>
      </c>
      <c r="E208" s="79">
        <f t="shared" si="31"/>
        <v>133</v>
      </c>
      <c r="F208" s="81">
        <f t="shared" si="31"/>
        <v>73087.520000000004</v>
      </c>
      <c r="G208" s="194">
        <v>0</v>
      </c>
      <c r="H208" s="165">
        <v>0</v>
      </c>
      <c r="I208" s="166">
        <v>0</v>
      </c>
      <c r="J208" s="165">
        <v>0</v>
      </c>
      <c r="K208" s="166">
        <v>1</v>
      </c>
      <c r="L208" s="165">
        <v>0</v>
      </c>
      <c r="M208" s="166">
        <v>23</v>
      </c>
      <c r="N208" s="165">
        <v>15347.6</v>
      </c>
      <c r="O208" s="166">
        <v>107</v>
      </c>
      <c r="P208" s="165">
        <v>57737.919999999998</v>
      </c>
      <c r="Q208" s="165">
        <v>2</v>
      </c>
      <c r="R208" s="167">
        <v>2</v>
      </c>
    </row>
    <row r="209" spans="1:18" ht="10.5" customHeight="1" x14ac:dyDescent="0.15">
      <c r="A209" s="30"/>
      <c r="C209" s="239"/>
      <c r="E209" s="82">
        <f t="shared" si="31"/>
        <v>227</v>
      </c>
      <c r="F209" s="86">
        <f t="shared" si="31"/>
        <v>172861.31</v>
      </c>
      <c r="G209" s="195">
        <v>57</v>
      </c>
      <c r="H209" s="172">
        <v>37050</v>
      </c>
      <c r="I209" s="169">
        <v>8</v>
      </c>
      <c r="J209" s="172">
        <v>2090.9</v>
      </c>
      <c r="K209" s="169">
        <v>4</v>
      </c>
      <c r="L209" s="172">
        <v>40.74</v>
      </c>
      <c r="M209" s="169">
        <v>86</v>
      </c>
      <c r="N209" s="172">
        <v>78176.899999999994</v>
      </c>
      <c r="O209" s="169">
        <v>70</v>
      </c>
      <c r="P209" s="172">
        <v>55487.97</v>
      </c>
      <c r="Q209" s="172">
        <v>2</v>
      </c>
      <c r="R209" s="170">
        <v>14.8</v>
      </c>
    </row>
    <row r="210" spans="1:18" ht="10.5" customHeight="1" x14ac:dyDescent="0.15">
      <c r="A210" s="30"/>
      <c r="C210" s="239" t="s">
        <v>234</v>
      </c>
      <c r="E210" s="79">
        <f t="shared" si="31"/>
        <v>1580</v>
      </c>
      <c r="F210" s="81">
        <f t="shared" si="31"/>
        <v>10340</v>
      </c>
      <c r="G210" s="194">
        <v>425</v>
      </c>
      <c r="H210" s="165">
        <v>2192</v>
      </c>
      <c r="I210" s="166">
        <v>365</v>
      </c>
      <c r="J210" s="165">
        <v>415</v>
      </c>
      <c r="K210" s="166">
        <v>21</v>
      </c>
      <c r="L210" s="165">
        <v>74</v>
      </c>
      <c r="M210" s="166">
        <v>380</v>
      </c>
      <c r="N210" s="165">
        <v>5503</v>
      </c>
      <c r="O210" s="166">
        <v>53</v>
      </c>
      <c r="P210" s="165">
        <v>1693</v>
      </c>
      <c r="Q210" s="165">
        <v>336</v>
      </c>
      <c r="R210" s="167">
        <v>463</v>
      </c>
    </row>
    <row r="211" spans="1:18" ht="10.5" customHeight="1" thickBot="1" x14ac:dyDescent="0.2">
      <c r="A211" s="163"/>
      <c r="B211" s="25"/>
      <c r="C211" s="246"/>
      <c r="D211" s="25"/>
      <c r="E211" s="191">
        <f t="shared" si="31"/>
        <v>697</v>
      </c>
      <c r="F211" s="76">
        <f t="shared" si="31"/>
        <v>16393</v>
      </c>
      <c r="G211" s="198">
        <v>58</v>
      </c>
      <c r="H211" s="193">
        <v>2052</v>
      </c>
      <c r="I211" s="182">
        <v>68</v>
      </c>
      <c r="J211" s="193">
        <v>92</v>
      </c>
      <c r="K211" s="182">
        <v>74</v>
      </c>
      <c r="L211" s="193">
        <v>602</v>
      </c>
      <c r="M211" s="182">
        <v>84</v>
      </c>
      <c r="N211" s="193">
        <v>6604</v>
      </c>
      <c r="O211" s="182">
        <v>406</v>
      </c>
      <c r="P211" s="193">
        <v>7038</v>
      </c>
      <c r="Q211" s="193">
        <v>7</v>
      </c>
      <c r="R211" s="183">
        <v>5</v>
      </c>
    </row>
    <row r="212" spans="1:18" ht="20.399999999999999" customHeight="1" x14ac:dyDescent="0.15">
      <c r="A212" s="242" t="s">
        <v>139</v>
      </c>
      <c r="B212" s="259"/>
      <c r="C212" s="259"/>
      <c r="D212" s="260"/>
      <c r="E212" s="253" t="s">
        <v>140</v>
      </c>
      <c r="F212" s="252"/>
      <c r="G212" s="254" t="s">
        <v>141</v>
      </c>
      <c r="H212" s="251"/>
      <c r="I212" s="251" t="s">
        <v>142</v>
      </c>
      <c r="J212" s="251"/>
      <c r="K212" s="255" t="s">
        <v>239</v>
      </c>
      <c r="L212" s="256"/>
      <c r="M212" s="255" t="s">
        <v>238</v>
      </c>
      <c r="N212" s="256"/>
      <c r="O212" s="250" t="s">
        <v>240</v>
      </c>
      <c r="P212" s="251"/>
      <c r="Q212" s="251" t="s">
        <v>143</v>
      </c>
      <c r="R212" s="252"/>
    </row>
    <row r="213" spans="1:18" ht="10.5" customHeight="1" thickBot="1" x14ac:dyDescent="0.2">
      <c r="A213" s="261"/>
      <c r="B213" s="262"/>
      <c r="C213" s="262"/>
      <c r="D213" s="263"/>
      <c r="E213" s="20" t="s">
        <v>144</v>
      </c>
      <c r="F213" s="21" t="s">
        <v>145</v>
      </c>
      <c r="G213" s="22" t="s">
        <v>144</v>
      </c>
      <c r="H213" s="23" t="s">
        <v>145</v>
      </c>
      <c r="I213" s="23" t="s">
        <v>144</v>
      </c>
      <c r="J213" s="23" t="s">
        <v>145</v>
      </c>
      <c r="K213" s="23" t="s">
        <v>144</v>
      </c>
      <c r="L213" s="23" t="s">
        <v>145</v>
      </c>
      <c r="M213" s="23" t="s">
        <v>144</v>
      </c>
      <c r="N213" s="23" t="s">
        <v>145</v>
      </c>
      <c r="O213" s="23" t="s">
        <v>144</v>
      </c>
      <c r="P213" s="23" t="s">
        <v>145</v>
      </c>
      <c r="Q213" s="23" t="s">
        <v>144</v>
      </c>
      <c r="R213" s="21" t="s">
        <v>145</v>
      </c>
    </row>
    <row r="214" spans="1:18" ht="10.5" customHeight="1" x14ac:dyDescent="0.15">
      <c r="A214" s="31"/>
      <c r="B214" s="258" t="s">
        <v>235</v>
      </c>
      <c r="C214" s="258"/>
      <c r="D214" s="24"/>
      <c r="E214" s="79">
        <f t="shared" ref="E214:R215" si="32">SUM(E216+E218)</f>
        <v>9604</v>
      </c>
      <c r="F214" s="72">
        <f>SUM(F216+F218)</f>
        <v>857680.33299999998</v>
      </c>
      <c r="G214" s="93">
        <f>SUM(G216+G218)</f>
        <v>3348</v>
      </c>
      <c r="H214" s="80">
        <f t="shared" si="32"/>
        <v>12111.971</v>
      </c>
      <c r="I214" s="92">
        <f t="shared" si="32"/>
        <v>2074</v>
      </c>
      <c r="J214" s="80">
        <f t="shared" si="32"/>
        <v>920.26499999999999</v>
      </c>
      <c r="K214" s="80">
        <f t="shared" si="32"/>
        <v>1994</v>
      </c>
      <c r="L214" s="80">
        <f t="shared" si="32"/>
        <v>534804.95700000005</v>
      </c>
      <c r="M214" s="80">
        <f t="shared" si="32"/>
        <v>419</v>
      </c>
      <c r="N214" s="80">
        <f t="shared" si="32"/>
        <v>100342.192</v>
      </c>
      <c r="O214" s="80">
        <f t="shared" si="32"/>
        <v>377</v>
      </c>
      <c r="P214" s="80">
        <f t="shared" si="32"/>
        <v>209012.948</v>
      </c>
      <c r="Q214" s="80">
        <f t="shared" si="32"/>
        <v>1392</v>
      </c>
      <c r="R214" s="72">
        <f t="shared" si="32"/>
        <v>488</v>
      </c>
    </row>
    <row r="215" spans="1:18" ht="10.5" customHeight="1" x14ac:dyDescent="0.15">
      <c r="A215" s="30"/>
      <c r="B215" s="239"/>
      <c r="C215" s="239"/>
      <c r="E215" s="82">
        <f t="shared" si="32"/>
        <v>3574</v>
      </c>
      <c r="F215" s="86">
        <f>SUM(F217+F219)</f>
        <v>3861524.6540000001</v>
      </c>
      <c r="G215" s="82">
        <f t="shared" si="32"/>
        <v>1227</v>
      </c>
      <c r="H215" s="85">
        <f t="shared" si="32"/>
        <v>419173.08799999999</v>
      </c>
      <c r="I215" s="95">
        <f t="shared" si="32"/>
        <v>246</v>
      </c>
      <c r="J215" s="83">
        <f t="shared" si="32"/>
        <v>6902.1419999999998</v>
      </c>
      <c r="K215" s="83">
        <f t="shared" si="32"/>
        <v>29</v>
      </c>
      <c r="L215" s="83">
        <f t="shared" si="32"/>
        <v>1371393.9269999999</v>
      </c>
      <c r="M215" s="83">
        <f t="shared" si="32"/>
        <v>893</v>
      </c>
      <c r="N215" s="83">
        <f t="shared" si="32"/>
        <v>734509.95200000005</v>
      </c>
      <c r="O215" s="83">
        <f t="shared" si="32"/>
        <v>950</v>
      </c>
      <c r="P215" s="83">
        <f t="shared" si="32"/>
        <v>1328673.0189999999</v>
      </c>
      <c r="Q215" s="83">
        <f t="shared" si="32"/>
        <v>229</v>
      </c>
      <c r="R215" s="86">
        <f t="shared" si="32"/>
        <v>872.52599999999995</v>
      </c>
    </row>
    <row r="216" spans="1:18" ht="10.5" customHeight="1" x14ac:dyDescent="0.15">
      <c r="A216" s="30"/>
      <c r="C216" s="239" t="s">
        <v>236</v>
      </c>
      <c r="E216" s="79">
        <f>SUM(G216+I216+K216+M216+O216+Q216)</f>
        <v>9514</v>
      </c>
      <c r="F216" s="81">
        <f>0+SUM(H216+J216+L216+N216+P216+R216)</f>
        <v>4644.3329999999996</v>
      </c>
      <c r="G216" s="184">
        <v>3316</v>
      </c>
      <c r="H216" s="165">
        <v>1733.971</v>
      </c>
      <c r="I216" s="166">
        <v>2074</v>
      </c>
      <c r="J216" s="165">
        <v>920.26499999999999</v>
      </c>
      <c r="K216" s="166">
        <v>1990</v>
      </c>
      <c r="L216" s="165">
        <v>100.95699999999999</v>
      </c>
      <c r="M216" s="166">
        <v>406</v>
      </c>
      <c r="N216" s="165">
        <v>1190.192</v>
      </c>
      <c r="O216" s="166">
        <v>336</v>
      </c>
      <c r="P216" s="165">
        <v>210.94800000000001</v>
      </c>
      <c r="Q216" s="165">
        <v>1392</v>
      </c>
      <c r="R216" s="167">
        <v>488</v>
      </c>
    </row>
    <row r="217" spans="1:18" ht="10.5" customHeight="1" x14ac:dyDescent="0.15">
      <c r="A217" s="30"/>
      <c r="C217" s="239"/>
      <c r="E217" s="84">
        <f>0+SUM(G217+I217+K217+M217+O217+Q217)</f>
        <v>2796</v>
      </c>
      <c r="F217" s="86">
        <f>0+SUM(H217+J217+L217+N217+P217+R217)</f>
        <v>397147.65399999998</v>
      </c>
      <c r="G217" s="168">
        <v>1019</v>
      </c>
      <c r="H217" s="169">
        <v>2453.0880000000002</v>
      </c>
      <c r="I217" s="169">
        <v>235</v>
      </c>
      <c r="J217" s="169">
        <v>1152.1420000000001</v>
      </c>
      <c r="K217" s="169">
        <v>18</v>
      </c>
      <c r="L217" s="169">
        <v>45.927</v>
      </c>
      <c r="M217" s="169">
        <v>729</v>
      </c>
      <c r="N217" s="169">
        <v>14926.951999999999</v>
      </c>
      <c r="O217" s="169">
        <v>566</v>
      </c>
      <c r="P217" s="169">
        <v>377697.01899999997</v>
      </c>
      <c r="Q217" s="169">
        <v>229</v>
      </c>
      <c r="R217" s="170">
        <v>872.52599999999995</v>
      </c>
    </row>
    <row r="218" spans="1:18" ht="10.5" customHeight="1" x14ac:dyDescent="0.15">
      <c r="A218" s="30"/>
      <c r="C218" s="239" t="s">
        <v>237</v>
      </c>
      <c r="E218" s="79">
        <f>SUM(G218+I218+K218+M218+O218+Q218)</f>
        <v>90</v>
      </c>
      <c r="F218" s="81">
        <f>0+SUM(H218+J218+L218+N218+P218+R218)</f>
        <v>853036</v>
      </c>
      <c r="G218" s="184">
        <v>32</v>
      </c>
      <c r="H218" s="165">
        <v>10378</v>
      </c>
      <c r="I218" s="166">
        <v>0</v>
      </c>
      <c r="J218" s="165">
        <v>0</v>
      </c>
      <c r="K218" s="166">
        <v>4</v>
      </c>
      <c r="L218" s="165">
        <v>534704</v>
      </c>
      <c r="M218" s="166">
        <v>13</v>
      </c>
      <c r="N218" s="165">
        <v>99152</v>
      </c>
      <c r="O218" s="166">
        <v>41</v>
      </c>
      <c r="P218" s="165">
        <v>208802</v>
      </c>
      <c r="Q218" s="165">
        <v>0</v>
      </c>
      <c r="R218" s="167">
        <v>0</v>
      </c>
    </row>
    <row r="219" spans="1:18" ht="10.5" customHeight="1" thickBot="1" x14ac:dyDescent="0.2">
      <c r="A219" s="163"/>
      <c r="B219" s="25"/>
      <c r="C219" s="246"/>
      <c r="D219" s="25"/>
      <c r="E219" s="175">
        <f>0+SUM(G219+I219+K219+M219+O219+Q219)</f>
        <v>778</v>
      </c>
      <c r="F219" s="187">
        <f>0+SUM(H219+J219+L219+N219+P219+R219)</f>
        <v>3464377</v>
      </c>
      <c r="G219" s="181">
        <v>208</v>
      </c>
      <c r="H219" s="182">
        <v>416720</v>
      </c>
      <c r="I219" s="182">
        <v>11</v>
      </c>
      <c r="J219" s="182">
        <v>5750</v>
      </c>
      <c r="K219" s="182">
        <v>11</v>
      </c>
      <c r="L219" s="182">
        <v>1371348</v>
      </c>
      <c r="M219" s="182">
        <v>164</v>
      </c>
      <c r="N219" s="182">
        <v>719583</v>
      </c>
      <c r="O219" s="182">
        <v>384</v>
      </c>
      <c r="P219" s="182">
        <v>950976</v>
      </c>
      <c r="Q219" s="182">
        <v>0</v>
      </c>
      <c r="R219" s="183">
        <v>0</v>
      </c>
    </row>
    <row r="220" spans="1:18" ht="30" customHeight="1" x14ac:dyDescent="0.15">
      <c r="B220" s="264" t="s">
        <v>292</v>
      </c>
      <c r="C220" s="265"/>
      <c r="D220" s="265"/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</row>
    <row r="221" spans="1:18" ht="44" customHeight="1" x14ac:dyDescent="0.15">
      <c r="B221" s="266"/>
      <c r="C221" s="266"/>
      <c r="D221" s="266"/>
      <c r="E221" s="266"/>
      <c r="F221" s="266"/>
      <c r="G221" s="266"/>
      <c r="H221" s="266"/>
      <c r="I221" s="266"/>
      <c r="J221" s="266"/>
      <c r="K221" s="266"/>
      <c r="L221" s="266"/>
      <c r="M221" s="266"/>
      <c r="N221" s="266"/>
      <c r="O221" s="266"/>
      <c r="P221" s="266"/>
      <c r="Q221" s="266"/>
      <c r="R221" s="266"/>
    </row>
  </sheetData>
  <mergeCells count="138">
    <mergeCell ref="C16:C17"/>
    <mergeCell ref="C28:C29"/>
    <mergeCell ref="C30:C31"/>
    <mergeCell ref="C32:C33"/>
    <mergeCell ref="C22:C23"/>
    <mergeCell ref="C24:C25"/>
    <mergeCell ref="B220:R221"/>
    <mergeCell ref="Q212:R212"/>
    <mergeCell ref="B214:C215"/>
    <mergeCell ref="C216:C217"/>
    <mergeCell ref="C218:C219"/>
    <mergeCell ref="I212:J212"/>
    <mergeCell ref="K212:L212"/>
    <mergeCell ref="M212:N212"/>
    <mergeCell ref="O212:P212"/>
    <mergeCell ref="A212:D213"/>
    <mergeCell ref="B108:C109"/>
    <mergeCell ref="B170:C171"/>
    <mergeCell ref="C162:C163"/>
    <mergeCell ref="C164:C165"/>
    <mergeCell ref="C166:C167"/>
    <mergeCell ref="C168:C169"/>
    <mergeCell ref="C154:C155"/>
    <mergeCell ref="C156:C157"/>
    <mergeCell ref="C36:C37"/>
    <mergeCell ref="C38:C39"/>
    <mergeCell ref="C40:C41"/>
    <mergeCell ref="C42:C43"/>
    <mergeCell ref="C44:C45"/>
    <mergeCell ref="C50:C51"/>
    <mergeCell ref="O2:P2"/>
    <mergeCell ref="Q2:R2"/>
    <mergeCell ref="E2:F2"/>
    <mergeCell ref="G2:H2"/>
    <mergeCell ref="I2:J2"/>
    <mergeCell ref="K2:L2"/>
    <mergeCell ref="B6:C7"/>
    <mergeCell ref="B4:C5"/>
    <mergeCell ref="B26:C27"/>
    <mergeCell ref="M2:N2"/>
    <mergeCell ref="C18:C19"/>
    <mergeCell ref="C20:C21"/>
    <mergeCell ref="C10:C11"/>
    <mergeCell ref="A2:D3"/>
    <mergeCell ref="C34:C35"/>
    <mergeCell ref="C8:C9"/>
    <mergeCell ref="C12:C13"/>
    <mergeCell ref="C14:C15"/>
    <mergeCell ref="E212:F212"/>
    <mergeCell ref="G212:H212"/>
    <mergeCell ref="C204:C205"/>
    <mergeCell ref="C208:C209"/>
    <mergeCell ref="C210:C211"/>
    <mergeCell ref="C206:C207"/>
    <mergeCell ref="C190:C191"/>
    <mergeCell ref="C158:C159"/>
    <mergeCell ref="C160:C161"/>
    <mergeCell ref="C196:C197"/>
    <mergeCell ref="C200:C201"/>
    <mergeCell ref="C202:C203"/>
    <mergeCell ref="B198:C199"/>
    <mergeCell ref="C192:C193"/>
    <mergeCell ref="C194:C195"/>
    <mergeCell ref="C182:C183"/>
    <mergeCell ref="C186:C187"/>
    <mergeCell ref="C152:C153"/>
    <mergeCell ref="C136:C137"/>
    <mergeCell ref="C138:C139"/>
    <mergeCell ref="C140:C141"/>
    <mergeCell ref="C188:C189"/>
    <mergeCell ref="C180:C181"/>
    <mergeCell ref="B184:C185"/>
    <mergeCell ref="C172:C173"/>
    <mergeCell ref="C174:C175"/>
    <mergeCell ref="C176:C177"/>
    <mergeCell ref="C178:C179"/>
    <mergeCell ref="B144:C145"/>
    <mergeCell ref="A142:D143"/>
    <mergeCell ref="C148:C149"/>
    <mergeCell ref="C150:C151"/>
    <mergeCell ref="C128:C129"/>
    <mergeCell ref="C130:C131"/>
    <mergeCell ref="C132:C133"/>
    <mergeCell ref="C134:C135"/>
    <mergeCell ref="C120:C121"/>
    <mergeCell ref="C122:C123"/>
    <mergeCell ref="C124:C125"/>
    <mergeCell ref="C126:C127"/>
    <mergeCell ref="C146:C147"/>
    <mergeCell ref="C112:C113"/>
    <mergeCell ref="C84:C85"/>
    <mergeCell ref="C86:C87"/>
    <mergeCell ref="C88:C89"/>
    <mergeCell ref="C90:C91"/>
    <mergeCell ref="C92:C93"/>
    <mergeCell ref="C94:C95"/>
    <mergeCell ref="C102:C103"/>
    <mergeCell ref="C96:C97"/>
    <mergeCell ref="C98:C99"/>
    <mergeCell ref="C100:C101"/>
    <mergeCell ref="O70:P70"/>
    <mergeCell ref="C54:C55"/>
    <mergeCell ref="C56:C57"/>
    <mergeCell ref="Q70:R70"/>
    <mergeCell ref="E142:F142"/>
    <mergeCell ref="G142:H142"/>
    <mergeCell ref="I142:J142"/>
    <mergeCell ref="K142:L142"/>
    <mergeCell ref="M142:N142"/>
    <mergeCell ref="O142:P142"/>
    <mergeCell ref="E70:F70"/>
    <mergeCell ref="Q142:R142"/>
    <mergeCell ref="G70:H70"/>
    <mergeCell ref="I70:J70"/>
    <mergeCell ref="K70:L70"/>
    <mergeCell ref="M70:N70"/>
    <mergeCell ref="C104:C105"/>
    <mergeCell ref="C80:C81"/>
    <mergeCell ref="B82:C83"/>
    <mergeCell ref="C114:C115"/>
    <mergeCell ref="C116:C117"/>
    <mergeCell ref="C118:C119"/>
    <mergeCell ref="C106:C107"/>
    <mergeCell ref="C110:C111"/>
    <mergeCell ref="C46:C47"/>
    <mergeCell ref="B72:C73"/>
    <mergeCell ref="C76:C77"/>
    <mergeCell ref="C78:C79"/>
    <mergeCell ref="A70:D71"/>
    <mergeCell ref="C74:C75"/>
    <mergeCell ref="C58:C59"/>
    <mergeCell ref="C60:C61"/>
    <mergeCell ref="C62:C63"/>
    <mergeCell ref="C64:C65"/>
    <mergeCell ref="C66:C67"/>
    <mergeCell ref="C68:C69"/>
    <mergeCell ref="C52:C53"/>
    <mergeCell ref="B48:C49"/>
  </mergeCells>
  <phoneticPr fontId="2"/>
  <pageMargins left="0.7" right="0.7" top="0.75" bottom="0.75" header="0.3" footer="0.3"/>
  <pageSetup paperSize="9" scale="92" fitToHeight="0" orientation="portrait" r:id="rId1"/>
  <headerFooter alignWithMargins="0"/>
  <rowBreaks count="3" manualBreakCount="3">
    <brk id="69" max="17" man="1"/>
    <brk id="141" max="17" man="1"/>
    <brk id="21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総-港務統計</vt:lpstr>
      <vt:lpstr>1 港別港務</vt:lpstr>
      <vt:lpstr>2 港別入港</vt:lpstr>
      <vt:lpstr>3 港別外国船入港</vt:lpstr>
      <vt:lpstr>4 港別危険物</vt:lpstr>
      <vt:lpstr>'1 港別港務'!Print_Area</vt:lpstr>
      <vt:lpstr>'2 港別入港'!Print_Area</vt:lpstr>
      <vt:lpstr>'4 港別危険物'!Print_Area</vt:lpstr>
      <vt:lpstr>'1 港別港務'!Print_Titles</vt:lpstr>
      <vt:lpstr>'2 港別入港'!Print_Titles</vt:lpstr>
      <vt:lpstr>'3 港別外国船入港'!Print_Titles</vt:lpstr>
    </vt:vector>
  </TitlesOfParts>
  <Company>海上保安庁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海上保安庁</dc:creator>
  <cp:lastModifiedBy>松下 流也</cp:lastModifiedBy>
  <cp:lastPrinted>2025-07-18T06:34:28Z</cp:lastPrinted>
  <dcterms:created xsi:type="dcterms:W3CDTF">1999-01-27T10:04:15Z</dcterms:created>
  <dcterms:modified xsi:type="dcterms:W3CDTF">2025-08-28T08:59:31Z</dcterms:modified>
</cp:coreProperties>
</file>